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20730" windowHeight="6255"/>
  </bookViews>
  <sheets>
    <sheet name="PARTIDAS" sheetId="7" r:id="rId1"/>
    <sheet name="PRESUPUESTO LICITACIÓN" sheetId="4" r:id="rId2"/>
  </sheets>
  <definedNames>
    <definedName name="_xlnm.Print_Area" localSheetId="1">'PRESUPUESTO LICITACIÓN'!$A$1:$I$152</definedName>
    <definedName name="_xlnm.Print_Titles" localSheetId="1">'PRESUPUESTO LICITACIÓN'!$1:$11</definedName>
  </definedNames>
  <calcPr calcId="152511"/>
</workbook>
</file>

<file path=xl/calcChain.xml><?xml version="1.0" encoding="utf-8"?>
<calcChain xmlns="http://schemas.openxmlformats.org/spreadsheetml/2006/main">
  <c r="H118" i="4" l="1"/>
  <c r="H51" i="4"/>
  <c r="E137" i="4"/>
  <c r="H132" i="4"/>
  <c r="H131" i="4"/>
  <c r="H122" i="4"/>
  <c r="H126" i="4"/>
  <c r="H125" i="4"/>
  <c r="E121" i="4"/>
  <c r="H119" i="4"/>
  <c r="E117" i="4" l="1"/>
  <c r="E115" i="4"/>
  <c r="H81" i="4"/>
  <c r="H78" i="4" l="1"/>
  <c r="H112" i="4" l="1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E82" i="4"/>
  <c r="H82" i="4" s="1"/>
  <c r="H68" i="4"/>
  <c r="H69" i="4"/>
  <c r="H80" i="4"/>
  <c r="H113" i="4" l="1"/>
  <c r="H94" i="4"/>
  <c r="H93" i="4"/>
  <c r="H92" i="4"/>
  <c r="H91" i="4"/>
  <c r="H90" i="4"/>
  <c r="H87" i="4"/>
  <c r="H86" i="4"/>
  <c r="H75" i="4" l="1"/>
  <c r="H67" i="4" l="1"/>
  <c r="H64" i="4" l="1"/>
  <c r="H62" i="4" l="1"/>
  <c r="H61" i="4"/>
  <c r="H56" i="4" l="1"/>
  <c r="E28" i="4" l="1"/>
  <c r="E29" i="4" l="1"/>
  <c r="E30" i="4"/>
  <c r="H19" i="4" l="1"/>
  <c r="H18" i="4"/>
  <c r="H17" i="4"/>
  <c r="H25" i="4" l="1"/>
  <c r="H16" i="4"/>
  <c r="H15" i="4"/>
  <c r="H14" i="4"/>
  <c r="H138" i="4" l="1"/>
  <c r="H147" i="4" l="1"/>
  <c r="H137" i="4" l="1"/>
  <c r="H136" i="4"/>
  <c r="H130" i="4" l="1"/>
  <c r="H65" i="4" l="1"/>
  <c r="H146" i="4" l="1"/>
  <c r="H148" i="4" s="1"/>
  <c r="J23" i="7" s="1"/>
  <c r="H66" i="4"/>
  <c r="H72" i="4" l="1"/>
  <c r="H127" i="4" l="1"/>
  <c r="H128" i="4"/>
  <c r="H129" i="4"/>
  <c r="H133" i="4"/>
  <c r="H134" i="4"/>
  <c r="H135" i="4"/>
  <c r="H139" i="4"/>
  <c r="H140" i="4"/>
  <c r="H123" i="4"/>
  <c r="H116" i="4"/>
  <c r="H89" i="4"/>
  <c r="H88" i="4"/>
  <c r="H124" i="4"/>
  <c r="H95" i="4" l="1"/>
  <c r="H74" i="4"/>
  <c r="H79" i="4" l="1"/>
  <c r="H37" i="4"/>
  <c r="H36" i="4"/>
  <c r="H35" i="4"/>
  <c r="H34" i="4"/>
  <c r="H33" i="4"/>
  <c r="H121" i="4"/>
  <c r="H120" i="4"/>
  <c r="H117" i="4"/>
  <c r="H115" i="4"/>
  <c r="H83" i="4"/>
  <c r="H77" i="4"/>
  <c r="H76" i="4"/>
  <c r="H73" i="4"/>
  <c r="H71" i="4"/>
  <c r="H70" i="4"/>
  <c r="H63" i="4"/>
  <c r="H60" i="4"/>
  <c r="H59" i="4"/>
  <c r="H58" i="4"/>
  <c r="H57" i="4"/>
  <c r="H53" i="4"/>
  <c r="H52" i="4"/>
  <c r="H50" i="4"/>
  <c r="H49" i="4"/>
  <c r="H48" i="4"/>
  <c r="H47" i="4"/>
  <c r="H46" i="4"/>
  <c r="H45" i="4"/>
  <c r="H44" i="4"/>
  <c r="H43" i="4"/>
  <c r="H42" i="4"/>
  <c r="H41" i="4"/>
  <c r="H40" i="4"/>
  <c r="H84" i="4" l="1"/>
  <c r="J20" i="7" s="1"/>
  <c r="J21" i="7"/>
  <c r="H54" i="4"/>
  <c r="J19" i="7" s="1"/>
  <c r="H142" i="4"/>
  <c r="H143" i="4" l="1"/>
  <c r="J22" i="7" s="1"/>
  <c r="H30" i="4"/>
  <c r="H27" i="4"/>
  <c r="H26" i="4"/>
  <c r="B9" i="4"/>
  <c r="B6" i="4" l="1"/>
  <c r="H13" i="4" l="1"/>
  <c r="H20" i="4" s="1"/>
  <c r="H32" i="4"/>
  <c r="H31" i="4"/>
  <c r="H29" i="4"/>
  <c r="H28" i="4"/>
  <c r="H24" i="4"/>
  <c r="H23" i="4"/>
  <c r="J17" i="7" l="1"/>
  <c r="H38" i="4"/>
  <c r="J18" i="7" s="1"/>
  <c r="J28" i="7" l="1"/>
  <c r="J30" i="7" s="1"/>
  <c r="J32" i="7" s="1"/>
  <c r="H150" i="4"/>
  <c r="H151" i="4" s="1"/>
  <c r="H152" i="4" s="1"/>
</calcChain>
</file>

<file path=xl/sharedStrings.xml><?xml version="1.0" encoding="utf-8"?>
<sst xmlns="http://schemas.openxmlformats.org/spreadsheetml/2006/main" count="410" uniqueCount="299">
  <si>
    <t>KG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</si>
  <si>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</si>
  <si>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</si>
  <si>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</si>
  <si>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</si>
  <si>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</si>
  <si>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</si>
  <si>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</si>
  <si>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ML</t>
  </si>
  <si>
    <t>PZA</t>
  </si>
  <si>
    <t>M2</t>
  </si>
  <si>
    <t xml:space="preserve"> </t>
  </si>
  <si>
    <t>SUBTOTAL</t>
  </si>
  <si>
    <t>I.V.A. 16.00%</t>
  </si>
  <si>
    <t xml:space="preserve">TOTAL DEL PRESUPUESTO </t>
  </si>
  <si>
    <t>LOTE</t>
  </si>
  <si>
    <t>UNIVERSIDAD DEL MAR</t>
  </si>
  <si>
    <t>DESCRIPCIÓN:</t>
  </si>
  <si>
    <t>M3</t>
  </si>
  <si>
    <t>PUERTO ESCONDIDO - PUERTO ÁNGEL - HUATULCO</t>
  </si>
  <si>
    <t>CAPITULO 1.- CIMENTACIÓN</t>
  </si>
  <si>
    <t>UM-CIM-TR-0020</t>
  </si>
  <si>
    <t>TRAZO Y NIVELACIÓN CON EQUIPO TOPOGRÁFICO, ESTABLECIENDO EJES DE REFERENCIA Y BANCOS DE NIVEL, INCLUYE: MATERIALES, MANO DE OBRA, EQUIPO, HERRAMIENTA Y TODO LO NECESARIO PARA SU CORRECTA EJECUCIÓN. (ÁREA DEL EDIFICIO)</t>
  </si>
  <si>
    <t>UM-CIM-AC-0020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</si>
  <si>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</si>
  <si>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</si>
  <si>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</si>
  <si>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UM-CIM-CI-0010</t>
  </si>
  <si>
    <t>CIMBRA COMÚN PARA CIMENTACIÓN CON MADERA DE PINO DE 3a., ACABADO COMÚN, INCLUYE: CIMBRADO Y DESCIMBRADO, MATERIAL Y MANO DE OBRA.</t>
  </si>
  <si>
    <t>UM-CIM-CH-0040</t>
  </si>
  <si>
    <t>CONCRETO HECHO EN OBRA F'C=250 KG/CM2 EN CIMENTACIÓN, T.M.A. 3/4", INCLUYE: COLOCADO, VIBRADO, CURADO POR 7 DÍAS Y PRUEBAS DE LABORATORIO.</t>
  </si>
  <si>
    <t>UM-CIM-RE-0010</t>
  </si>
  <si>
    <t>CAPITULO 4: HERRERÍA Y CARPINTERÍA</t>
  </si>
  <si>
    <t>OBRA EXTERIOR</t>
  </si>
  <si>
    <t>TOTAL DE CIMENTACIÓN</t>
  </si>
  <si>
    <t>CAPITULO 0.- PRELIMINARES</t>
  </si>
  <si>
    <t xml:space="preserve"> TOTAL PRELIMINARES</t>
  </si>
  <si>
    <t>SAL</t>
  </si>
  <si>
    <t>UM-IEL-CO-0010</t>
  </si>
  <si>
    <t xml:space="preserve">SUMINISTRO Y COLOCACIÓN DE CONTACTO DOBLES TIPO DÚPLEX POLARIZADOS, CON POLO DE TIERRA FISICA A 127 VOLTS, MARCA ARROW HART O SIMILAR. INCLUYE:  TAPA REALZADA, CABLEADO, CONDUCTOR CALIBRE No. 12 AWG. TIPO THW. MARCA CONDUMEX, CONEXIONES, PRUEBAS Y MISCELÁNEOS. </t>
  </si>
  <si>
    <t>UM-IEL-IN-0020</t>
  </si>
  <si>
    <t>UM-IEL-RE-0010</t>
  </si>
  <si>
    <t>CAPITULO 5: INSTALACIONES</t>
  </si>
  <si>
    <t>TOTAL OBRA EXTERIOR</t>
  </si>
  <si>
    <t>PARTIDAS</t>
  </si>
  <si>
    <t>TOTAL</t>
  </si>
  <si>
    <t>POR PARTIDAS</t>
  </si>
  <si>
    <t>CAP. 0</t>
  </si>
  <si>
    <t>PRELIMINARES</t>
  </si>
  <si>
    <t>CAP. 1</t>
  </si>
  <si>
    <t>CIMENTACIÓN</t>
  </si>
  <si>
    <t>CAP. 4</t>
  </si>
  <si>
    <t>HERRERÍA Y CARPINTERÍA</t>
  </si>
  <si>
    <t>CAP. 5</t>
  </si>
  <si>
    <t>INSTALACIONES</t>
  </si>
  <si>
    <t>CAP. 6</t>
  </si>
  <si>
    <t xml:space="preserve">SUBTOTAL </t>
  </si>
  <si>
    <t>I.V.A. 16%</t>
  </si>
  <si>
    <t>TOTAL OBRA</t>
  </si>
  <si>
    <t>DESPALME DE TERRENO NATURAL CON MAQUINARIA, ESPESOR PROMEDIO DE 20 CM, INCLUYE: MAQUINARIA, EQUIPO, MANO DE OBRA,  CARGA Y ACARREO DEL MATERIAL NO ÚTIL A 600 MTS. FUERA DE LA OBRA. TODO LO NECESARIO PARA SU CORRECTA EJECUCIÓN.</t>
  </si>
  <si>
    <t>UM-PRE-DE-0010</t>
  </si>
  <si>
    <t xml:space="preserve">EXCAVACION CON MAQUINARÍA PARA CEPAS (TIPO CAJÓN) EN CIMENTACIÓN DE EDIFICIOS, EN MATERIAL TIPO "B" A UNA PROFUNDIDAD DE 0 A 2.0 M. INCLUYE: AFINE DE TALUDES, ACARREO DENTRO Y FUERA DE LA OBRA DEL MATERIAL (ABUNDADO) NO UTILIZADO  PRODUCTO DE LA EXCAVACIÓN, A 650 MTS. FUERA DE LA OBRA. </t>
  </si>
  <si>
    <t>UM-CIM-EX-0020</t>
  </si>
  <si>
    <t>CONSTRUCCIÓN DE PLANTILLA DE 5 CM DE ESPESOR DE CONCRETO SIMPLE HECHO EN OBRA DE F'C=100 KG/CM2, INCLUYE: PREPARACIÓN DE LA SUPERFICIE, NIVELACIÓN, MAESTREADO Y COLADO, MANO DE OBRA, EQUIPO Y HERRAMIENTA.</t>
  </si>
  <si>
    <t>UM-CIM-PL-0010</t>
  </si>
  <si>
    <t>ACERO DE REFUERZO  EN CIMENTACIÓN CON ALAMBRÓN DEL #2. F´Y=2530KG/CM2, INCLUYE: SUMINISTRO, HABILITADO, ARMADO, TRASLAPES, GANCHOS (VER DETALLES ADICIONALES DE REFUERZO EN PLANOS ESTRUCTURALES) Y DESPERDICIOS.</t>
  </si>
  <si>
    <t>UM-CIM-AC-0010</t>
  </si>
  <si>
    <t>ACERO DE REFUERZO EN CIMENTACIÓN CON VARILLA #6 F´Y=4200KG/CM2,  INCLUYE: SUMINISTRO, HABILITADO, ARMADO, TRASLAPES, GANCHOS, ESCUADRAS (VER DETALLES ADICIONALES DE REFUERZO EN PLANOS ESTRUCTURALES), SILLETAS Y DESPERDICIOS.</t>
  </si>
  <si>
    <t>UM-CIM-AC-0050</t>
  </si>
  <si>
    <t>UM-CIM-EN-0010</t>
  </si>
  <si>
    <t>MURETE DE ENRASE EN CIMENTACIÓN CON TABICÓN  DE CEMENTO 10X14X28CMS.  ASENTADO CON MORTERO CEMENTO-ARENA 1:3 DE 14 CM. DE ESPESOR, TRABAJO TERMINADO.</t>
  </si>
  <si>
    <t>UM-CIM-CD-0010A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</si>
  <si>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</si>
  <si>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UM-CIM-RE-0020</t>
  </si>
  <si>
    <t>UM-CIM-IM-0010</t>
  </si>
  <si>
    <t>SUMINISTRO Y APLICACIÓN DE IMPERMEABILIZANTE ASFÁLTICO EN CADENA ZOCLO, CADENA DE DESPLANTE EN TRES CARAS Y DOS HILADAS DE TABIQUE EN INTERIOR Y EXTERIOR, BASE SOLVENTE MARCA FESTER O SIMILAR, INCLUYE: MATERIALES, MANO DE OBRA, ACARREOS, DESPERDICIOS Y LIMPIEZA.</t>
  </si>
  <si>
    <t>CAPITULO 2.- ESTRUCTURAS</t>
  </si>
  <si>
    <t>UM-EST-CI-0015</t>
  </si>
  <si>
    <t>CIMBRA APARENTE EN COLUMNAS Y MUROS CON TRIPLAY DE PINO DE PRIMERA DE 16MM.  INCLUYE:  MATERIALES, ACARREOS, CORTES, DESPERDICIOS, HABILITADO, CIMBRADO, DESCIMBRA, MANO DE OBRA, EQUIPO, HERRAMIENTA Y CHAFLANES, EN PRIMER NIVEL.</t>
  </si>
  <si>
    <t>UM-EST-CI-0015A</t>
  </si>
  <si>
    <t>CIMBRA APARENTE EN COLUMNAS Y MUROS CON TRIPLAY DE PINO DE PRIMERA DE 16MM. INCLUYE:  MATERIALES, ACARREOS, CORTES, DESPERDICIOS, HABILITADO, CIMBRADO, DESCIMBRA, MANO DE OBRA, EQUIPO, HERRAMIENTA Y CHAFLANES, EN SEGUNDO NIVEL.</t>
  </si>
  <si>
    <t>UM-EST-CI-0030</t>
  </si>
  <si>
    <t>CIMBRA APARENTE EN TRABES O VIGAS CON TRIPLAY DE PINO DE PRIMERA DE 16 MM., SUPERFICIE LIMPIA, LIBRE DE SOBRANTE Y RESANE DE HUECOS. INCLUYE:  MATERIALES, ACARREOS, CORTES, DESPERDICIOS, HABILITADO, CIMBRADO, DESCIMBRADO, MANO DE OBRA, EQUIPO, HERRAMIENTA, CHAFLANES Y FRENTES EN PRIMER NIVEL.</t>
  </si>
  <si>
    <t>UM-EST-CI-0030A</t>
  </si>
  <si>
    <t>CIMBRA APARENTE EN TRABES O VIGAS CON TRIPLAY DE PINO DE PRIMERA DE 16 MM., SUPERFICIE LIMPIA, LIBRE DE SOBRANTE Y RESANE DE HUECOS INCLUYE:  MATERIALES, ACARREOS, CORTES, DESPERDICIOS, HABILITADO, CIMBRADO, DESCIMBRADO, MANO DE OBRA, EQUIPO, HERRAMIENTA, CHAFLANES Y FRENTES EN SEGUNDO NIVEL.</t>
  </si>
  <si>
    <t>UM-EST-CI-0040</t>
  </si>
  <si>
    <t>CIMBRA APARENTE EN LOSAS, ACABADO APARENTE CON TRIPLAY PRIMERA DE PINO DE 16MM. SUPERFICIE LIMPIA, LIBRE DE SOBRANTES Y RESANES DE HUECOS INCLUYE: MATERIALES, ACARREOS, CORTES, DESPERDICIOS, HABILITADO, CIMBRADO, DESCIMBRADO, MANO DE OBRA, EQUIPO, HERRAMIENTA, CHAFLANES, GOTERO Y FRENTES, EN PRIMER NIVEL.</t>
  </si>
  <si>
    <t>UM-EST-CI-0040A</t>
  </si>
  <si>
    <t>CIMBRA APARENTE EN LOSAS, ACABADO APARENTE CON TRIPLAY PRIMERA DE PINO DE 16MM. SUPERFICIE LIMPIA, LIBRE DE SOBRANTES Y RESANES DE HUECOS INCLUYE:  MATERIALES, ACARREOS, CORTES, DESPERDICIOS, HABILITADO, CIMBRADO, DESCIMBRADO, MANO DE OBRA, EQUIPO, HERRAMIENTA, CHAFLANES, GOTERO Y FRENTES, EN SEGUNDO NIVEL.</t>
  </si>
  <si>
    <t>UM-EST-AC-0010</t>
  </si>
  <si>
    <t>ACERO DE REFUERZO EN ESTRUCTURAS CON ALAMBRÓN DEL #2 F´Y=2530KG/CM2 INCLUYE: SUMINISTRO, HABILITADO, ARMADO, TRASLAPES, GANCHOS (VER DETALLES ADICIONALES DE REFUERZO EN PLANOS ESTRUCTURALES) Y DESPERDICIOS, EN 1 Y 2 NIVEL.</t>
  </si>
  <si>
    <t>UM-EST-AC-0020</t>
  </si>
  <si>
    <t>ACERO DE REFUERZO EN ESTRUCTURAS CON VARILLA DEL #3 F'Y=4200KG/CM2 INCLUYE: SUMINISTRO, HABILITADO, ARMADO, TRASLAPES, GANCHOS, ESCUADRAS, (VER DETALLES ADICIONALES DE REFUERZO EN PLANOS ESTRUCTURALES), SILLETAS, DESPERDICIOS EN 1 Y 2 NIVEL.</t>
  </si>
  <si>
    <t>UM-EST-AC-0030</t>
  </si>
  <si>
    <t>ACERO DE REFUERZO EN ESTRUCTURAS CON VARILLA DEL #4 F'Y=4200KG/CM2 INCLUYE: SUMINISTRO, HABILITADO, ARMADO, TRASLAPES, GANCHOS, ESCUADRAS, (VER DETALLES ADICIONALES DE REFUERZO EN PLANOS ESTRUCTURALES), SILLETAS, DESPERDICIOS, EN 1 Y 2 NIVEL.</t>
  </si>
  <si>
    <t>UM-EST-AC-0040</t>
  </si>
  <si>
    <t>ACERO DE REFUERZO EN ESTRUCTURAS CON VARILLA DEL #5 F'Y=4200KG/CM2 INCLUYE: SUMINISTRO, HABILITADO, ARMADO, TRASLAPES, GANCHOS, ESCUADRAS, (VER DETALLES ADICIONALES DE REFUERZO EN PLANOS ESTRUCTURALES), SILLETAS, DESPERDICIOS, EN 1 Y 2 NIVEL.</t>
  </si>
  <si>
    <t>UM-EST-AC-0050</t>
  </si>
  <si>
    <t>ACERO DE REFUERZO EN ESTRUCTURAS CON VARILLA DEL #6 F'Y=4200KG/CM2 INCLUYE: SUMINISTRO, HABILITADO, ARMADO, TRASLAPES, GANCHOS, ESCUADRAS, (VER DETALLES ADICIONALES DE REFUERZO EN PLANOS ESTRUCTURALES), SILLETAS, DESPERDICIOS, EN 1 Y 2 NIVEL.</t>
  </si>
  <si>
    <t>UM-EST-CP-0040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</si>
  <si>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Y 2 NIVEL.</t>
  </si>
  <si>
    <t>UM-EST-CH-0040</t>
  </si>
  <si>
    <t>CONCRETO HECHO EN OBRA CON UN F´C=250KG/CM2, EN ESTRUCTURA, T.M.A. 3/4" INCLUYE: ACARREOS, COLOCACIÓN, VIBRADO, CURADO DURANTE 7 DÍAS MÍNIMO, Y PRUEBAS DE LABORATORIO.</t>
  </si>
  <si>
    <t>TOTAL DE ESTRUCTURAS</t>
  </si>
  <si>
    <t>CAPITULO 3: ALBAÑILERIA Y ACABADOS</t>
  </si>
  <si>
    <t>UM-AA-CD-0050</t>
  </si>
  <si>
    <t>CADENA DE CONCRETO MV F´C=250KG/CM2 DE 14X10 CM. ARMADA CON 2 VARILLAS DEL #3 Y ESTRIBOS DEL #2 @ 20 CM., ANCLANDOLA A LOS CASTILLOS (VER DETALLE EN PLANO ESTRUCTURAL) INCLUYE: CIMBRADO, DESCIMBRADO,  CRUCE DE VARILLAS, MANO DE OBRA, HERRAMIENTA Y MATERIALES.</t>
  </si>
  <si>
    <t>CASTILLO DE CONCRETO K0 F´C= 250KG/CM2 DE 14x15 CMS. ARMADO CON 4 VARILLAS DEL No. 3 F´Y=4200KG/CM2 Y ESTRIBOS DEL #2, 6 @ 10, @ 20 CMS. INCLUYE: CIMBRA COMÚN, DESCIMBRADO Y CRUCES DE VARILLAS, ANCLAJE, ESCUADRAS,  MANO DE OBRA, HERRAMIENTA Y MATERIALES, EN 1 Y 2 NIVEL.</t>
  </si>
  <si>
    <t>UM-AA-MT-0010</t>
  </si>
  <si>
    <t>MURO DE TABIQUE DE BARRO ROJO RECOCIDO 7X14X28 CM. DE 14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</si>
  <si>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FIRME DE CONCRETO F`C=200KG/CM2 DE 10 CMS. DE ESPESOR CON MALLA ELECTROSOLDADA 6X6/10-10 REFORZADO, ACABADO RÚSTICO PARA RECIBIR LOSETA INCLUYE: NIVELACIÓN Y COMPACTACIÓN, MATERIALES,CIMBRADO, COLADO, MANO DE OBRA, EQUIPO Y HERRAMIENTA.</t>
  </si>
  <si>
    <t>UM-AA-FN-0010</t>
  </si>
  <si>
    <t xml:space="preserve">FORJADO DE NARIZ EN BANQUETAS, SE INCLUYE UNICAMENTE CIMBRA Y MANO DE OBRA. </t>
  </si>
  <si>
    <t>UM-AA-RA-0010</t>
  </si>
  <si>
    <t xml:space="preserve">RAMPA Y DESCANSO PARA ESCALERA DE CONCRETO HIDRAULICO F´C=250KG/CM2. DE 11 CM. DE ESPESOR, REFORZADO CON VARILLA DEL #3 F´Y=4200KG/CM2. @ 20 CM. EN  AMBOS SENTIDOS, DESCANSO COLOCADO CON GRANZÓN, ACABADO DESLAVADO, INCLUYE: TRAZO, CIMBRA APARENTE CON TRIPLAY DE PINO DE PRIMERA DE 16 MM. SUPERFICIE LIMPIA, DESCIMBRADO, HABILITADO DE MATERIALES, ANCLAJE A CADENAS Y TRABES, ARMADO DE PARRILLA, BASTONES @ 40 CM. CONCRETO CON T.M.A. 3/4", ACARREO, COLADO, VIBRADO, CURADO, MANO DE OBRA, HERRAMIENTA,  MATERIALES Y TODO LO NECESARIO PARA SU CORRECTA EJECUCION (VER ARMADO Y DETALLE EN PLANO). </t>
  </si>
  <si>
    <t>UM-AA-ES-0010</t>
  </si>
  <si>
    <t>FORJADO DE ESCALÓN DE CONCRETO F´C=250KG/CM2, DE 35 CMS. DE HUELLA Y 18 CMS. DE PERALTE, FORJADO DE NARIZ CON CIMBRA APARENTE DE 10X5 CMS. (VER DETALLE EN PLANO), ARMADO DE PARRILLA CON VARILLAS #3 @ 18 CM. AMBOS SENTIDOS, COLADO CON GRANZÓN, ACABADO DESLAVADO, INCLUYE: TRAZO, CIMBRA APARENTE, DESCIMBRADO HABILITADO DE MATERIALES, ANCLAJE A CADENAS Y TRABES, ACARREO, COLADO, VIBRADO, CURADO, MANO DE OBRA, HERRAMIENTA Y MATERIALES.</t>
  </si>
  <si>
    <t>UM-AA-AP-0010</t>
  </si>
  <si>
    <t>UM-AA-PI-0010</t>
  </si>
  <si>
    <t>UM-AA-PI-0030</t>
  </si>
  <si>
    <t>UM-AA-IM-0020</t>
  </si>
  <si>
    <t>UM-AA-LI-0010</t>
  </si>
  <si>
    <t>LIMPIEZA GENERAL DE LA OBRA. Y NIVELACION DEL TERRENO EN ÁREA DE MANIOBRAS, INCLUYE: TENDIDO DE MATERIALES RELLENO Y EXTRACCIÓN DE MATERIAL DE ESCOMBRO FUERA DE LA OBRA.</t>
  </si>
  <si>
    <t>TOTAL DE ALBAÑILERIA Y ACABADOS</t>
  </si>
  <si>
    <t>UM-HYC-VA-0010</t>
  </si>
  <si>
    <t>TOTAL DE HERRERIA Y CARPINTERIA</t>
  </si>
  <si>
    <t>B) INSTALACIÓN ELÉCTRICA, RED Y ALARMAS</t>
  </si>
  <si>
    <t>UM-IEL-LC-0010</t>
  </si>
  <si>
    <t>SALIDA PARA LUMINARIA Y CONTACTO, CON CAJA DE REGISTRO Y CHALUPAS DE PVC DE 13 Y 19 MM., TUBO Y CONECTOR CONDUIT DE PVC. TIPO PESADO DE 13, 19 Y 25 MM., INCLUYE: RANURAS, RESANES EN MUROS, GUIAS DE ACERO GALVANIZADO C.14 Y TODO LO NECESARIO PARA SU CORRECTA EJECUCION (VER PLANO ELÉCTRICO).</t>
  </si>
  <si>
    <t>UM-IEL-AP-0010</t>
  </si>
  <si>
    <t>SALIDA PARA APAGADOR SENCILLO O DE ESCALERA Y CONTROL DE VENTILADOR CON CHALUPA DE PVC. TUBO Y CONECTOR CONDUIT DE PVC. TIPO PESADO DE 13 Y 19 MM.,  INCLUYE: RANURAS, RESANES EN MUROS, GUIAS DE ACERO GALVANIZADO C. 14 Y TODO LO NECESARIO PARA SU CORRECTA EJECUCIÓN Y FUNCIONAMIENTO (VER PLANO ELECTRICO).</t>
  </si>
  <si>
    <t>UM-IEL-AL-0010</t>
  </si>
  <si>
    <t>SALIDA PARA SISTEMA DE ALARMA, CÁMARA Y CAÑON PROYECTOR CON CHALUPA DE PVC, TUBO Y CONECTOR CONDUIT DE PVC. TIPO PESADO DE 13 Ó 19 MM. INCLUYE: RANURAS, RESANES EN MUROS, GUIAS DE ACERO GALVANIZADO C. 14 Y TODO LO NECESARIO PARA SU CORRECTA EJECUCION (VER PLANO ELECTRICO).</t>
  </si>
  <si>
    <t>UM-IEL-TE-0005</t>
  </si>
  <si>
    <t>UM-IEL-RR-0020</t>
  </si>
  <si>
    <t>TOTAL DE INSTALACIÓN ELÉCTRICA, RED Y ALARMAS</t>
  </si>
  <si>
    <t>TOTAL DE INSTALACIONES</t>
  </si>
  <si>
    <t>CAPITULO 6: OBRA EXTERIOR</t>
  </si>
  <si>
    <t>UM-AA-FI-0020</t>
  </si>
  <si>
    <t>UM-AA-JU-0010</t>
  </si>
  <si>
    <t>SEPARACIÓN ENTRE CASTILLOS-COLUMNAS-MUROS CON PLACA DE POLIESTIRENO DE 2.5 CM., CANAL DE LÁMINA CALIBRE 18, CON 2 TAQUETES DE EXPANSIÓN  1/4" DE DIÁMETRO @ 50 CM. VERTICALES (VER DETALLE EN PLANO), INCLUYE: MANO DE OBRA, HERRAMIENTA Y MATERIALES, EN 1 Y 2 NIVEL.</t>
  </si>
  <si>
    <t>SUMINISTRO Y RELLENO DE MATERIAL DE BANCO COMPACTADO,  CON EQUIPO MECÁNICO (PLACA VIBRATORIA)  Y AGUA, EN CAPAS DE 20 CMS. ESPESOR AL 90% DE SU P.V.S. INCLUYE: ACARREO DENTRO DE LA OBRA  VOLUMEN MEDIDO COMPACTADO Y PRUEBAS DE LABORATORIO (INFORME DE CALIDAD Y PRUEBA DE COMPACTACIÓN).</t>
  </si>
  <si>
    <t>UM-IEL-IN-0010</t>
  </si>
  <si>
    <t>SUMINISTRO Y COLOCACIÓN DE INTERRUPTOR TERMOMAGNETICO DE 10 AMPERES INCLUYE: INSTALACIÓN, CONEXIONES Y PRUEBAS.</t>
  </si>
  <si>
    <t>SUMINISTRO Y COLOCACIÓN DE INTERRUPTOR TERMOMAGNETICO DE 15 AMPERES INCLUYE: INSTALACIÓN, CONEXIONES Y PRUEBAS.</t>
  </si>
  <si>
    <t>SUMINISTRO Y TENDIDO DE TUBO CONDUIT PVC 1" DE DIÁMETRO TIPO PESADO, INCLUYE: CONEXIÓN, UNION A REGISTRO, MATERIALES, MANO DE OBRA, EQUIPO, HERRAMIENTA Y TODO LO NECESARIO PARA SU CORRECTA EJECUCIÓN UNIDAD DE OBRA TERMINADA.</t>
  </si>
  <si>
    <t>SUMINISTRO Y TENDIDO DE TUBERIA TIPO PAD 3"  DE DIÁMETRO LISO RD 17, INCLUYE: CONEXIÓN, UNION A REGISTRO, MATERIALES, MANO DE OBRA, EQUIPO, HERRAMIENTA Y TODO LO NECESARIO PARA SU CORRECTA EJECUCIÓN. UNIDAD DE OBRA TERMINADA.</t>
  </si>
  <si>
    <t>UM-IEL-TE-0030B</t>
  </si>
  <si>
    <t>UM-OE-BA-0010</t>
  </si>
  <si>
    <t>CAP. 2</t>
  </si>
  <si>
    <t>CAP. 3</t>
  </si>
  <si>
    <t>ALBAÑILERÍA Y ACABADOS</t>
  </si>
  <si>
    <t>ESTRUCTURAS</t>
  </si>
  <si>
    <t>APLANADO ACABADO FINO CON ESPONJA, MORTERO: CEMENTO ARENA PROP. 1:4 A PLOMO Y REGLA DE 2 A 2.5CMS DE ESPESOR, PREPARACIÓN DE LA SUPERFICIE POR APLANAR (PICADO Y/O HUMEDECIDO DEPENDIENDO DE LA SUPERFICIE),  CURADO Y DEJANDO PARTIR EL REPELLADO, ACABADO CON FLOTA O PLANA DE MADERA HASTA OBTENER TEXTURA UNIFORME, SIN OQUEDADES, RAYONES, PROTUBERANCIAS. INCLUYE: MATERIAL, MANO DE OBRA, ANDAMIOS, REMATES Y ARISTAS A REGLA, BOQUILLAS Y RECORTES DE APLANADO PARA ZOCLO.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</si>
  <si>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</si>
  <si>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</si>
  <si>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REGISTRO ELÉCTRICO DE 100X100X80CM. MEDIDAS INTERIORES, TIPO BANCA, A BASE DE TABICÓN DE CEMENTO DE 10X14X28 CMS. REPELLADO FINO EN INTERIOR Y EXTERIOR CON MORTERO CEMENTO ARENA PROPORCIÓN 1:3, TAPA EXPLORABLE DE 6 CM DE ESPESOR,  FILTRO DE AGUA (FONDO DE GRAVA DE ¾”) INCLUYE: EXCAVACIÓN, RELLENO PERIMETRAL,  EMBOQUILLADOS DE TUBERÍAS EN PARED DE REGISTRO, POR UNIDAD DE OBRA TERMINADA.</t>
  </si>
  <si>
    <t>REGISTRO EXTERIOR PARA RED DE CÓMPUTO DE 60X60X80CM MEDIDAS INTERIORES, TIPO BANCA, A BASE DE TABIQUE ROJO COMÚN, REPELLADO FINO EN INTERIOR Y EXTERIOR CON MORTERO CEMENTO ARENA 1:3, FIRME DE CONCRETO SIMPLE Y TAPA EXPLORABLE DE 6 CM DE ESPESOR,  INCLUYE: ENBOQUILLADO DE TUBERIAS EN PARED DE REGISTRO.</t>
  </si>
  <si>
    <t>ELABORACION DE BASES PARA MINI-SPLIT DE 80X70X52 CM. A BASE DE MUROS Y FIRME DE CONCRETO F´C=150KG/CM2. INCLUYE: EXCAVACION, RELLENO, CIMBRA APARENTE Y MANO DE OBRA.</t>
  </si>
  <si>
    <t>SUMINISTRO Y COLOCACIÓN DE IMPERMEABILIZANTE EN AZOTEAS MARCA IMPERLLANTA A 2 MANOS COLOR TERRACOTA, REFORZADO CON MEMBRANA, GARANTIA A 5 AÑOS. INCL: PREPARACIÓN DE LA SUPERFICIE, (LIMPIEZA Y SELLADO CON MEZCLA DE IMPERLLANTA Y SELLADOR PROPORCIÓN 2:1), CALAFATEO DE GRIETAS EN CASO DE EXISTIR Y CHAFLANES CON CEMENTO PLÁSTICO (EMULASTIC DE COMEX), APLICACIÓN DE LA PRIMERA MANO PARA PROCEDER A LA COLOCACIÓN DE LA MENBRANA, TRASLAPES EN MEMBRANA, APLICACIÓN DE LA SEGUNDA MANO, RECORTES, ACARREO Y ELEVACION DE LOS MATERIALES A UNA ALTURA DE 7.80 MTS.</t>
  </si>
  <si>
    <t>TERMINACIÓN DEL LABORATORIO DE SISTEMATICA DE INVERTEBRADOS MARINOS, CAMPUS PUERTO ANGEL</t>
  </si>
  <si>
    <t>UM-PRE-DC-0010</t>
  </si>
  <si>
    <t>DEMOLICIÓN DE CONCRETO ARMADO EN ELEMENTOS ESTRUCTURALES SIN RECUPERACIÓN DE ACERO,  CON ROMPEDORA ELÉCTRICA, A CUALQUIER ALTURA Y GRADO DE DIFICULTAD, INCLUYE: EQUIPO DE CORTE, ROMPEDORA ELÉCTRICA, MANO DE OBRA, HERRAMIENTA, EQUIPO, ANDAMIOS,  ACARREOS DENTRO Y FUERA DE OBRA, ACOPIO Y RETIRO DE MATERIAL PRODUCTO DE LA DEMOLICIÓN A TIRO AUTORIZADO Y LIMPIEZA DEL ÁREA DE TRABAJO.</t>
  </si>
  <si>
    <t>UM-PRE-DL-0010</t>
  </si>
  <si>
    <t>DEMOLICIÓN DE LOSA DE CONCRETO ARMADO DE 10 CM. DE ESPESOR PROMEDIO, A CUALQUIER ALTURA Y GRADO DE DIFICULTAD,  A MANO CON MARRO Y CUÑA, SE DEBERÁ CONSIDERAR PARA ESTE TRABAJO: MANO DE OBRA, HERRAMIENTA, EQUIPO, ACARREOS, ACOPIO Y RETIRO DE MATERIAL PRODUCTO DE LA DEMOLICIÓN A TIRO AUTORIZADO Y LIMPIEZA DEL ÁREA DE TRABAJO.</t>
  </si>
  <si>
    <t>MURO DE CONTENCION</t>
  </si>
  <si>
    <t>VOLADO EXISTENTE</t>
  </si>
  <si>
    <t>DEMOLICIÓN DE APLANADO DE MEZCLA EN MURO CON ESPESOR DE 2CM, PROMEDIO, SE DEBERÁ CONSIDERAR PARA ESTE TRABAJO: MANO DE OBRA, MOVIMIENTO Y PROTECCIÓN DE MUEBLES, HERRAMIENTA, EQUIPO,  ANDAMIOS, ACOPIO Y RETIRO DE MATERIAL PRODUCTO DE LA DEMOLICIÓN A TIRO AUTORIZADO Y LIMPIEZA DEL ÁREA DE TRABAJO.</t>
  </si>
  <si>
    <t>UM-PRE-DAP-0010</t>
  </si>
  <si>
    <t>APLANADO EXT</t>
  </si>
  <si>
    <t>UM-CIM-EX-0040</t>
  </si>
  <si>
    <t>EXCAVACIÓN DE CEPA CON EQUIPO NEUMÁTICO EN MATERIAL TIPO C, A UNA PROFUNDIDAD DE 0 A 2.0 M. INCLUYE:  AFINE DE TALUD Y FONDO, ACARREO DENTRO Y FUERA DE LA OBRA DEL MATERIAL NO UTILIZADO PRODUCTO DE EXCAVACIÓN A 100 M. FUERA DE LA OBRA.</t>
  </si>
  <si>
    <t>UM-PRE-EXC-0020</t>
  </si>
  <si>
    <t>EXCAVACIÓN EN CORTE CON MAQUINARIA PARA FORMACIÓN DE PLATAFORMA NIVELADA  EN TERRENO TIPO "C". INCLUYE: TRAZO, AFINE, ABUNDAMIENTO, ACARREOS Y SOBREACARREOS DENTRO Y FUERA DE LA OBRA DEL MATERIAL NO UTILIZADO PRODUCTO DE LOS CORTES A 1 KM. FUERA DE LA OBRA.</t>
  </si>
  <si>
    <t>CORTE EN CERRO</t>
  </si>
  <si>
    <t>Z2 EJE 1,3,4</t>
  </si>
  <si>
    <t>TERMINACIÓN DEL LABORATORIO DE SISTEMATICA DE INVERTEBRADOS MARINOS, CAMPUS PUERTO ANGEL, EDIFICIO DE 204 M2, LA AMPLIACIÓN DE LA ESTRUCTURA EN PLANTA BAJA ESTARÁ DESPLANTADA SOBRE UNA CIMENTACIÓN A BASE DE ZAPATAS CORRIDAS, MUROS DE CONCRETO, TRABES DE LIGA DE CONCRETO ARMADO, MURETES DE ENRASE, CADENAS DE DESPLANTE F'C=250 KG7CM2; LA ESTRUCTURA EN PLANTA ALTA ESTÁ CONFORMADA POR COLUMNAS DANDO CONTINUIDAD A LAS COLUMNAS EXISTENTES, CASTILLOS, TRABES, LOSA DE AZORE A BASE DE CONCRETO HIDRÁULICO; MURO DE TABIQUE ROJO COMÚN, APLANADO EN INTERIOR Y EXTERIOR, ACABADOS CON SELLADOR Y PINTURA VINÍLICA, FIRME DE CONCRETO EN PLANTA BAJA REFORZADO CON MALLA ELECTROSOLDADA Y FINO DE CONCRETO PARA NIVELAR AZOTEA EN PLANTA ALTA, ACABADO CON LOSETA CERÁMICA, CANCELERÍA DE ALUMINIO EN PUERTAS Y VENTANAS, INSTALACIÓN HIDRO-SANITARIA, ELÉCTRICA Y RED, EN LA UNIVERSIDAD DEL MAR.</t>
  </si>
  <si>
    <t>UM-AA-K0A-0010</t>
  </si>
  <si>
    <t>UM-PRE-DF-0010</t>
  </si>
  <si>
    <t xml:space="preserve">DEMOLICIÓN DE FIRME DE 15CM DE ESPESOR,  DE CONCRETO ARMADO, A MANO CON MARRO Y CUÑA, SE DEBERÁ CONSIDERAR PARA ESTE TRABAJO: MANO DE OBRA, EQUIPO DE CORTE, ACARREOS,  HERRAMIENTA,  ACOPIO Y RETIRO DE MATERIAL PRODUCTO DE LA DEMOLICIÓN Y LIMPIEZA DEL ÁREA DE TRABAJO. </t>
  </si>
  <si>
    <t>UM-PRE-EX-0010</t>
  </si>
  <si>
    <t>EXCAVACIÓN POR MEDIOS MANUALES DE CEPA DE  0 A -2.00 M, EN MATERIAL TIPO "B", INCLUYE: LIMPIEZA DE LOS ELEMENTOS DE LA CIMENTACIÓN EXISTENTE, ACARREO DEL MATERIAL NO UTILIZADO PRODUCTO DE EXCAVACIÓN A 100 MTS FUERA DE LA OBRA,  HERRAMIENTA Y TODO LO NECESARIO PARA SU CORRECTA EJECUCIÓN</t>
  </si>
  <si>
    <t>CADENA INTERMEDIA O DE CERRAMIENTO TIPO CC2 DE CONCRETO ARMADO F´C=250KG/CM2 DE  15X20 CMS, ARMADO CON 4 VARILLAS DEL #3 F´Y=4200 KG/CM2 Y ESTRIBOS DEL  #2 @ 17 CM. INCLUYE: CIMBRA COMÚN, COLADO, DESCIMBRADO, CRUCE DE VARILLAS, CURADO, MANO DE OBRA, HERRAMIENTAS Y MATERIALES, EN 1 Y 2 NIVEL.</t>
  </si>
  <si>
    <t>UM-AA-CD-0040A</t>
  </si>
  <si>
    <t>CADENA INTERIOR DE DESPLANTE TIPO CD1 DE DE 20X30 CMS. COLADO MONOLITICO CON CONCRETO F'C=250KG/CM2, ARMADA CON 4 VARILLAS DEL # 3 Y EST. #2 @ 17 CM. INCLUYE: CIMBRA APARENTE, COLADO, DESCIMBRADO, CRUCE DE VARILLAS, CURADO, MANO DE OBRA, HERRAMIENTAS Y MATERIALES.</t>
  </si>
  <si>
    <t>UM-CIM-CD-0050B</t>
  </si>
  <si>
    <r>
      <t>CADENA INTERIOR DE DESPLANTE TIPO CD1 DE</t>
    </r>
    <r>
      <rPr>
        <sz val="10"/>
        <color theme="1"/>
        <rFont val="Calibri"/>
        <family val="2"/>
        <scheme val="minor"/>
      </rPr>
      <t xml:space="preserve"> 15X25 CMS. COLADO MONOLITICO CON CONCRETO F'C=250KG/CM2, ARMADA CON 4 VARILLAS DEL #3 Y EST. #2 @ 15 CM. INCLUYE: CIMBRA COMÚN, COLADO, DESCIMBRADO, CRUCE DE VARILLAS, CURADO, MANO DE OBRA, HERRAMIENTAS Y MATERIALES.</t>
    </r>
  </si>
  <si>
    <t>UM-AA-K1-0020</t>
  </si>
  <si>
    <t>CASTILLO DE CONCRETO  K1 Ó KS1 F´C=250KG/CM2 DE 14X30 CM. DE SECCIÓN, ARMADO CON 6 VARILLAS DEL #4 FY=4200KG/CM2 Y ESTRIBOS DEL #2, 6@10, @ 17 CMS. INCLUYE: CIMBRA COMÚN, DESCIMBRADO, CRUCE DE VARILLAS, ANCLAJE, ESCUADRAS, MANO DE OBRA, HERRAMIENTA Y MATERIALES, EN 1 Y 2 NIVEL.</t>
  </si>
  <si>
    <t>CASTILLO DE CONCRETO K2 Ó KS2 F´C=250KG/CM2 DE 20X30 CM. DE SECCIÓN, ARMADO CON 4 VARILLAS DEL #4 FY=4200KG/CM2 Y ESTRIBOS DEL #2, 6 @ 10, @ 17 CMS. INCLUYE: CIMBRA COMÚN, DESCIMBRADO, CRUCE DE VARILLAS, ANCLAJE, ESCUADRAS, MANO DE OBRA, HERRAMIENTA Y MATERIALES, EN 1 Y 2 NIVEL.</t>
  </si>
  <si>
    <t>UM-AA-K2-0020</t>
  </si>
  <si>
    <t>CASTILLO DE CONCRETO  K3 Ó KS3 F´C=250KG/CM2 DE 14X55 CM. DE SECCIÓN, ARMADO CON 6 VARILLAS DEL #4 FY=4200KG/CM2 Y ESTRIBOS DEL #2, 6 @ 10, @ 17 CMS. INCLUYE: CIMBRA COMÚN, DESCIMBRADO, CRUCE DE VARILLAS, ANCLAJE, ESCUADRAS, MANO DE OBRA, HERRAMIENTA Y MATERIALES, EN 1 Y 2 NIVEL.</t>
  </si>
  <si>
    <t>UM-AA-K3-0010A</t>
  </si>
  <si>
    <t>MURO DE TABIQUE DE BARRO ROJO RECOCIDO 7X14X28 CM. DE 21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</si>
  <si>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UM-AA-MT-0010A</t>
  </si>
  <si>
    <t>FIRME DE CONCRETO F`C=250KG/CM2 DE 10 CMS. DE ESPESOR CON MALLA ELECTROSOLDADA 6X6/10-10 REFORZADO ACABADO ESCOBILLADO. INCLUYE: MATERIALES, ACARREOS, PREPARACIÓN DE LA SUPERFICIE, NIVELACIÓN, CIMBRADO, COLADO, MANO DE OBRA, EQUIPO Y HERRAMIENTA.</t>
  </si>
  <si>
    <t>UM-AA-FI-0010</t>
  </si>
  <si>
    <t>APLANADO ACABADO RÚSTICO PARA RECIBIR AZULEJO CON MORTERO: CEMENTO ARENA PROP. 1:4 A PLOMO Y REGLA DE 2 A 2.5CMS.  DE ESPESOR. INCLUYE: MATERIAL, MANO DE OBRA, REMATES, BOQUILLAS.</t>
  </si>
  <si>
    <t>UM-AA-AP-0040</t>
  </si>
  <si>
    <t>REFUERZO EN APLANADO CON  MALLA ELECTROSOLDADA, APLANADO ACABADO FINO CON ESPONJA, MORTERO: CEMENTO ARENA PROP. 1:4 A PLOMO Y REGLA DE 2 A 2.5CMS DE ESPESOR, PREPARACIÓN DE LA SUPERFICIE POR APLANAR : FIJACIÓN DE LA MALLA ELECTROSOLDADA 6-6-10-10 EN TODA LA SUPERFICIE CON TRASLAPES EN SENTIDO HORIZONTAL DE 20 CM, COLOCACIÓN DE CONECTORES DE ALAMBRON A CADA 30 CM EN TRES BOLILLO, HUMEDECIDO  DE LA SUPERFICIE,  CURADO. INCLUYE: MATERIAL, MANO DE OBRA, ANDAMIOS, REMATES Y ARISTAS A REGLA, BOQUILLAS.</t>
  </si>
  <si>
    <t>UM-AA-AP-0070</t>
  </si>
  <si>
    <t>UM-HYC-PM-0020</t>
  </si>
  <si>
    <t>SUMINISTRO Y COLOCACION DE PUERTA DE 0.80 X 2.10 MT, DE 1 1/2" DE ESPESOR, AMBAS CARAS DE LAMINA GALVANIZADA LISA CALIBRE 24  Y NÚCLEO DE ESPUMA RÍGIDA DE POLIURETANO, LARGUEROS DE MADERA;  PINTADA CON PRIMARIO ANTICORROSIVO EPOXICO Y UN ACABADO FINAL A BASE DE ESMALTE POLIESTER CURADO AL HORNO. INCLUYE: COLOCACIÓN, FIJACIÓN CON BISAGRAS, CERRADURA MARCA PHILLIPS 570 INOX, Y TODO LO NECESARIO PARA SU CORRECTA COLOCACIÓN.</t>
  </si>
  <si>
    <t>UM-HYC-PA/V-0040</t>
  </si>
  <si>
    <t xml:space="preserve">SUMINISTRO Y COLOCACION DE PUERTA DE  ALUMINIO ANODIZADO NATURAL DE 3" DE 0.90 A 1.20 MTS X 2.10 MTS., FIJADA C/TAQUETES Y TORNILLOS, VER ESPECIFICACIONES DE PLANO. INCLUYE: CRISTAL CLARO O FILTRASOL DE 6 MM  Y APLIQUE DE VINIL ESMERILADO EN LA PARTE INFERIOR. BISAGRAS, CHAPA PHILLIPS 575 MM-DK, SELLADO CON SILICON Y SELLADOR ACRILASTIC EN MARCOS, Y TODO LO NECESARIO PARA SU BUEN FUNCIONAMIENTO. </t>
  </si>
  <si>
    <t>UM-HYC-PA/CD-0010</t>
  </si>
  <si>
    <t xml:space="preserve">SUMINISTRO Y COLOCACION DE PUERTA DE ALUMINIO ANODIZADO NATURAL DE 3" DE 0.90  X 2.10 MTS., FIJADA C/TAQUETES Y TORNILLOS, VER ESPECIFICACIONES DE PLANO. INCLUYE: CRISTAL CLARO O FILTRASOL DE 6 MM  Y ENDUELADO DE ALUMINIO EN LA PARTE INFERIOR. BISAGRAS, CHAPA PHILLIPS 575 MM-DK, SELLADO CON SILICON Y SELLADOR ACRILASTIC EN MARCOS, Y TODO LO NECESARIO PARA SU BUEN FUNCIONAMIENTO. </t>
  </si>
  <si>
    <t>SUMINISTRO Y COLOCACION DE CANCELERIA DE ALUMINIO ANODIZADO NATURAL DE 3", FIJADA CON TAQUETES Y TORNILLOS SEGÚN DETALLES Y ESPECIFICACIONES DE PLANO. INCLUYE: CRISTAL FILTRASOL  DE 6 MM, SEGUROS DE EMBUTIDO, RIELES Y BISAGRAS EN VENTANAS, SELLADO CON SILICON Y SELLADOR ACRILASTIC EN MARCOS Y TODO LO NECESARIO PARA SU BUEN FUNCIONAMIENTO.</t>
  </si>
  <si>
    <t>UM-HYC-VA-0050</t>
  </si>
  <si>
    <t>SUMINISTRO Y COLOCACIÓN DE CANCELERÍA TIPO VENTILAS DE PROYECCIÓN, DE ALUMINIO COLOR BLANCO DE 2", FIJADA CON TAQUETES TIPO HILTI DE 1/4" A CADA 30 CMS EN TODO EL PERIMETRO DE LA VENTANA SEGÚN ESPECIFICACIONES DE PLANO.  INCLUYE:  CRISTAL TEMPLADO PLUSS DE 6 MM, EMPAQUE DE VINIL, CALZA DE GOMA DE 2MM, SILICÓN NEUTRO, JALADERA DE PROYECCIÓN, HERRAJES, SELLADOR, VINILOS Y TODO LO NECESARIO PARA SU CORRECTA COLOCACIÓN.</t>
  </si>
  <si>
    <t>UM-HYC-VA-0020</t>
  </si>
  <si>
    <t>SUMINISTRO Y COLOCACIÓN DE CANCELERIA DE ALUMINIO ANODIZADO NATURAL DE 3", FIJADA CON TAQUETES Y TORNILLOS SEGÚN DETALLES Y ESPECIFICACIONES DE PLANO. INCLUYE: CRISTAL CLARO  DE 6 MM EN VENTANAS INTERIORES, SEGUROS DE EMBUTIDO, RIELES, SELLADO CON SILICÓN Y SELLADOR ACRILASTIC EN MARCOS Y TODO LO NECESARIO PARA SU BUEN FUNCIONAMIENTO.</t>
  </si>
  <si>
    <t>UM-HYC-MA-0010</t>
  </si>
  <si>
    <t>SUMINISTRO Y COLOCACION DE MAMPARAS EN BAÑOS CON PERFIL DE ALUMINIO ANODIZADO NATURAL DE 3" DE 1.50 MT DE ALTURA, PUERTAS DE 0.80 X 1.50 MTS, DE FIJADA AL PISO A 30 CMS DEL N.P.T. Y MURO CON TAQUETES EXPANSIVOS. INCLUYE: ACRILICO COLOR BLANCO DE 6 MM, PASADOR METALICO Y TODO LO NECERARIO PARA SU BUEN FUNCIONAMIENTO.</t>
  </si>
  <si>
    <t>UM-HYC-BAINOX-0010</t>
  </si>
  <si>
    <t>SUMINISTRO Y COLOCACIÓN DE BARRANDAL DE 90 CM DE ALTURA, CON PERFIL CIRCULAR DE ACERO INOXIDABLE DE 2" DE DIAMETRO PARA POSTES Y PASAMANO, ENTREPAÑO CON PERFIL CIRCULAR DE ACERO INOXIDABLE DE 1/2" DE DIAMETRO, FIJADOS AL FIRME CON TAQUETES EXPANSIVOS DE 1/4". INCLUYE: MATERIAL, HERRAMIENTA, MANO DE OBRA Y TODO LO NECESARIO PARA SU CORRECTA INSTALACIÓN.</t>
  </si>
  <si>
    <t>UM-EST-PL1/4-0010</t>
  </si>
  <si>
    <t>SUMINISTRO Y COLOCACIÓN DE PLACA DE 1/4" DE 15 X 15 CM, CON DOS ANCLAS EN "C" DE VARILLA CORRUGADA DEL # 3, AHOGADAS EN TRABE PARA RECIBIR BARANDAL. INCLUYE; TRAZO Y NIVELACIÓN.</t>
  </si>
  <si>
    <t>A) INSTALACIÓN  HIDRO-SANITARIA</t>
  </si>
  <si>
    <t>UM-AA-AZ-0010</t>
  </si>
  <si>
    <t>SUMINISTRO Y COLOCACIÓN DE LOSETA PARA SANITARIOS CERAMICA ANTIDERRAPANTE DE PRIMERA CALIDAD MARCA INTERCERAMIC LINEA MARINA COLOR BLANCO DE 33X33 CMS.  ASENTADA CON MORTERO: CEMENTO-ARENA PROPORCIÓN 1:4, JUNTA DE 1 CM. INCLUYE: EMBOQUILLADO COLOR A ELEGIR, CORTES RECTOS A 45°, REMATES Y DESPERDICIOS. LIMPIEZA DEL ÁREA DE TRABAJO Y RETIRO DE SOBRANTES AFUERA DE LA OBRA.</t>
  </si>
  <si>
    <t>UM-AA-LO-0020</t>
  </si>
  <si>
    <t>SUMINISTRO Y COLOCACIÓN DE LOSETA CERÁMICA ANTIDERRAPANTE DE PRIMERA CALIDAD MARCA, INTERCERAMIC MODELO BALANCE BEIGE SATINADO DE 60X60 CM, ASENTADA CON MORTERO: CEMENTO-ARENA PROPORCIÓN 1:4, A HUESO. INCLUYE: EMBOQUILLADO COLOR A DEFINIR EN OBRA, CORTES RECTOS A 45°, REMATES, DESPERDICIOS, LIMPIEZA DEL ÁREA DE TRABAJO Y RETIRO DE SOBRANTES FUERA DE LA OBRA.</t>
  </si>
  <si>
    <t>UM-AA-LO-0030A</t>
  </si>
  <si>
    <t>UM-AA-FC-0010</t>
  </si>
  <si>
    <t>FINO DE CONCRETO F`C=200KG/CM2 DE 4 CMS. DE ESPESOR SIN ARMAR PARA ENTREPISO, ACABADO ESCOBILLADO, INCLUYE: MATERIALES, ACARREOS, PREPARACION DE LA SUPERFICIE, NIVELACIÓN, CIMBRADO, COLADO, MANO DE OBRA, EQUIPO Y HERRAMIENTA.</t>
  </si>
  <si>
    <t>UM-AA-JU-0020</t>
  </si>
  <si>
    <t>FIJACIÓN PARA MUROS DIVISORIOS INTERIORES A LOSA O TRABE CON PLACA DE SISMOFLEX, SISMOELASTIC O SIMILAR DE 1.5 A 2CM, ÁNGULO L DE 2 1/2"X3/16" DE 15 CM POR LADO, A 2.5M DE SEPARACIÓN EN CADA CASTILLO Y TAQUETES EXPANSIVOS DE 1/4"DE DIAMETRO PARA FIJAR ÁNGULO (VER DETALLE EN PLANO). INCLUYE: MANO DE OBRA, HERRAMIENTA Y MATERIALES.</t>
  </si>
  <si>
    <t>PAR</t>
  </si>
  <si>
    <t>UM-AA-MC-0030</t>
  </si>
  <si>
    <t>MESETA DE CONCRETO F´C=250KG/CM2DE DE 10 CMS DE ESPESOR ARMADO CON VARILLAS DEL #3  @ 20 CM EN AMBOS SENTIDOS, SECCION PROMEDIO DE 70 CMS. Y 95 CMS DE ALTURA AL N.P.T. SOBRE CADENA DE DESPLANTE Y CERRAMIENTO DE 15X20 CMS ARMADA CON VAR #3, EST.#2 @20 CMS, MOCHETAS DE TABIQUE ROJO A CADA 2 MTS. ACABADO FINO, INCLUYE: MOLDURA DE P.V.C EN ARISTAS VIVAS, CIMBRA APARENTE, DESCIMBRADO, MANO DE OBRA,HERRAMIENTA, MATERIALES Y TODO LO NECESARIO PARA SU CORRECTA EJECUCION.</t>
  </si>
  <si>
    <t>UM-IHS-SS-0010</t>
  </si>
  <si>
    <t>SALIDA SANITARIA CON TUBO DE PVC SANT. REFORZADO, INCLUYE: CONEXIONES, TUBERIAS DE PVC DE 4", HERRAJES NECESARIOS Y DEMÁS MATERIALES, HERRAMIENTAS, MANO DE OBRA, PRUEBAS, RANURAS, RESANES Y TODO LO NECESARIO PARA SU BUEN FUNCIONAMIENTO. LIMPIEZA DEL ÁREA DE TRABAJO.</t>
  </si>
  <si>
    <t>UM-IHS-SS-0020</t>
  </si>
  <si>
    <t>SALIDA SANITARIA CON TUBO DE PVC SANT. REFORZADO, INCLUYE: CONEXIONES, TUBERIAS DE PVC DE 2", HERRAJES NECESARIOS Y DEMÁS MATERIALES, HERRAMIENTAS, MANO DE OBRA, PRUEBAS, RANURAS Y RESANES Y TODO LO NECESARIO PARA SU BUEN FUNCIONAMIENTO. LIMPIEZA DEL ÁREA DE TRABAJO.</t>
  </si>
  <si>
    <t>UM-IHS-SH/PVC-0010</t>
  </si>
  <si>
    <t>SALIDA HIDRAULICA, INCLUYE. TUBERIA DE PVC HIDRAULICO DE 1/2" Y 3/4", CONEXIONES (CODOS, YEES, TEES, CONECTORES, VALVULA ANGULAR), MATERIALES MENORES, HERRAMIENTA, MANO DE OBRA, PRUEBA HIDROSTÁTICAS CON DURACIÓN MINIMA DE 3 HRS, MATERIAL PARA FIJACIÓN Y COLGANTEO Y TODO LO NECESARIO PARA SU BUEN FUNCIONAMIENTO. LIMPIEZA DEL ÁREA DE TRABAJO.</t>
  </si>
  <si>
    <t>UM-IHS-TS-0005</t>
  </si>
  <si>
    <t>SUMINISTRO Y TENDIDO DE TUBO SANIT. PVC REFORZADO DE 50MM DE DIAMETRO. INCLUYE: CONEXIÓN A REGISTROS DE LA LINEA DE DRENAJE, TRAZO, EXCAVACIÓN, CAMA DE ARENA, CODOS, COPLES, YEES, TEES, RELLENO, COMPACTACIÓN, MATERIALES MENORES, PRUEBAS Y TODO LO NECESARIO PARA SU CORRECTO FUNCIONAMIENTO.</t>
  </si>
  <si>
    <t>UM-IHS-TS-0010</t>
  </si>
  <si>
    <t>SUMINISTRO Y TENDIDO DE TUBO SANIT. PVC REFORZADO DE 100MM DE DIAMETRO. INCLUYE: CONEXIÓN A REGISTROS DE LA LINEA DE DRENAJE, TRAZO, EXCAVACIÓN, CAMA DE ARENA, CODOS, COPLES, YEES, TEES, RELLENO, COMPACTACIÓN, MATERIALES MENORES, PRUEBAS Y TODO LO NECESARIO PARA SU CORRECTO FUNCIONAMIENTO.</t>
  </si>
  <si>
    <t>UM-IHS-TH/PVC-0010</t>
  </si>
  <si>
    <t>SUMINISTRO, INSTALACIÓN Y CONEXIÓN DE LÍNEA DE ALIMENTACIÓN HIDRAULICA CON TUBO DE PVC HIDRAULICO DE 3/4", INCLUYE: TRAZO, EXCAVACIÓN, TENDIDO DE TUBO, RELLENO COMPACTADO, CONEXIONES, MATERIALES MENORES, HERRAMIENTA, MANO DE OBRA, PRUEBA HIDROSTATICA Y TODO LO NECESARIO PARA SU BUEN FUNCIONAMIENTO. LIMPIEZA DEL ÁREA DE TRABAJO.</t>
  </si>
  <si>
    <t>UM-IHS-TV-0010</t>
  </si>
  <si>
    <t>TUBO DE VENTILACIÓN PARA LINEA SANITARIA CON TUBO DE PVC SANITARIO (ANGER) DE 2" HASTA 35 CM SOBRE EL NIVEL DE LA AZOTEA, INCLUYE: TUBERIA DE PVC, CONEXIONES, MATERIALES MENORES, HERRAMIENTA, MANO DE OBRA, RANURAS, RESANES Y TODO LO NECESARIO PARA SU BUEN FUNCIONAMIENTO.</t>
  </si>
  <si>
    <t>UM-IHS-RS-0010</t>
  </si>
  <si>
    <t>REGISTRO SANITARIO DE 60X60CM Y HASTA 1.05 M INTERIOR, FORJADO CON TABICÓN PESADO DE 10X14X28, APLANADO INTERIOR Y EXTERIOR CON MORTERO CEM-ARENA 1:3,  ACABADO PULIDO EN EL INTERIOR Y ELABORACIÓN DE MEDIA CAÑA, TAPA  DE MARCO Y CONTRAMARCO CON ÁNGULO DE 1 1/4", 1" X 3/16" Y REFORZADA CON VARILLAS DE 3/8" Y COLADA CON CONCRETO F'C=150 KG/CM2, ACABADO RAYADO.  INCLUYE: EXCAVACIÓN, RELLENO, EMBOQUILLADO DE TUBERIA EN PARED DE REGISTRO.</t>
  </si>
  <si>
    <t>UM-IHS-RV-0010</t>
  </si>
  <si>
    <t>REGISTRO PARA VÁLVULA DE 50X40X40 CM INTERIOR, FORJADO CON TABICÓN PESADO DE 10X14X28, APLANADO INTERIOR Y EXTERIOR CON MORTERO CEM-ARENA 1:3 ACABADO FINO, TAPA  DE MARCO Y CONTRAMARCO CON ÁNGULO DE 1 1/4", 1" X 3/16" Y REFORZADA CON VARILLAS DE 3/8" Y COLADA CON CONCRETO F'C=150 KG/CM2, ACABADO RAYADO.  INCLUYE: EXCAVACIÓN, RELLENO, EMBOQUILLADO DE TUBERIA EN PARED DE REGISTRO.</t>
  </si>
  <si>
    <t>UM-IHS-MU-0010</t>
  </si>
  <si>
    <t>SUMINISTRO Y COLOCACION DE LAVABO DE PEDESTAL MARCA AMERICAN ESTANDAR DE 4" MODELO # 01488.020 DE CERAMICA, COLOR BLANCO. INCLUYE: LLAVE ECONOMIZADORA, TV-105, CESPOL CROMADO, MANO DE OBRA, HERRAMIENTA Y TODOS LOS MATERIALES PARA SU CORRECTA FIJACION Y FUNCIONAMIENTO.</t>
  </si>
  <si>
    <t>UM-IHS-MU-0020A</t>
  </si>
  <si>
    <t>SUMINISTRO Y COLOCACION DE WC DE DOS PIEZAS MARCA AMERICAN ESTANDAR LINEA CADET PRO NHRF, MODELO #4188A104MX.020 COLOR BLANCO, INCLUYE: LLAVE DE CONTROL, PIJAS, JUNTA PROHEL Y TODO LO NECESARIO PARA SU CORRECTA FIJACIÓN Y FUNCIONAMIENTO.</t>
  </si>
  <si>
    <t>UM-IHS-MU-0030A</t>
  </si>
  <si>
    <t>SUMINISTRO Y COLOCACION DE MINGITORIO MARCA IDEAL ESTANDAR COLOR BLANCO CON CESPOL INTEGRADO, INCLUYE: PIJAS Y UNA  LLAVE DE RESORTE CROMADA, PRUEBAS Y TODO LOS MATERIALES PARA SU CORRECTA FIJACIÓN Y FUNCIONAMIENTO.</t>
  </si>
  <si>
    <t>UM-IHS-MU-0080</t>
  </si>
  <si>
    <t>SUMINISTRO Y COLOCACIÓN DE TARJA CON ESCURRIDOR IZQ/DER DE ACERO INOXIDABLE DE 103X55 CM PROFUNDIDAD 15 CM, TAMAÑO DE LA CHAROLA 55X38 CM, MODELO: CACM-201 EB  INCLUYE: CONTRACANASTA, CESPOL DE PVC Y LLAVE  DE GANZO LA MARCA URREA CODIGO 9060INOX DE ACERO INOXIDABLE,  CHAPETÓN CROMADOS, ACCESORIOS Y TODOS LOS MATERIALES PARA SU CORRECTA INSTALACIÓN.</t>
  </si>
  <si>
    <t>UM-IHS-AB-0020</t>
  </si>
  <si>
    <t>SUMINISTRO Y COLOCACIÓN DE ESPEJO DE 0.40X 0.60 CM CON BASTIDOR DE TRIPLAY Y MARCO DE ALUMINIO, INCLUYE: MATERIALES, EQUIPO, MANO DE OBRA, ELEMENTOS DE FIJACIÓN Y HERRAMIENTA.</t>
  </si>
  <si>
    <t>UM-IHS-CL-0010</t>
  </si>
  <si>
    <t>SUMINISTRO Y COLOCACION DE COLADERA PARA PISO CON UNA SALIDA DE Fo.Fo. MARCA HELVEX MODELO 24 CON REJILLA CROMADA O EQUIVALENTE.</t>
  </si>
  <si>
    <t>TOTAL DE INSTALACIÓN HIDRO-SANITARIA</t>
  </si>
  <si>
    <t>UM-IEL-VE-0010</t>
  </si>
  <si>
    <t>SALIDA PARA VENTILADOR DE TECHO, CON CAJA DE REGISTRO DE PVC DE 19 MM., SUMINISTRO Y COLOCACION DE TUBO CONDUIT PVC TIPO PESADO DE 13 Y 19 MM., INCLUYE: TODO LO NECESARIO PARA SU CORRECTA EJECUCION (VER PLANO ELECTRICO).</t>
  </si>
  <si>
    <t>UM-IEL-AC/I-0040</t>
  </si>
  <si>
    <t>SUMINISTRO E INSTALACIÓN DE EQUIPO DE AIRE ACONDICIONADO TIPO MINISPLIT SOLO FRIO MCA. CARRIER CON CAPACIDAD DE 3.0 T.R. (36, OOO BTU'S) R-410A ECOLÓGICO ALTA EFICIENCIA 16 SEER A 220 VOLTS, 1F, 60 HZ, EN LA UNIDAD CONDENSADORA, INCLUYE: CONDUCTOR CALIBRE No. 10, CONEXIONES, MISCELANEOS, PRUEBAS Y TODO LO NECESARIO PARA SU  BUEN FUNCIONAMIENTO.</t>
  </si>
  <si>
    <t>UM-IEL-AC/I-0030</t>
  </si>
  <si>
    <t>SUMINISTRO E INSTALACIÓN DE EQUIPO DE AIRE ACONDICIONADO TIPO MINISPLIT SOLO FRIO MCA. CARRIER CON CAPACIDAD DE 2.0 T.R. (24, OOO BTU'S) R-410A ECOLÓGICO ALTA EFICIENCIA 16 SEER A 220 VOLTS, 1F, 60 HZ, EN LA UNIDAD CONDENSADORA. INCLUYE: CONDUCTOR CALIBRE No. 10, CONEXIONES, MISCELANEOS, PRUEBAS Y TODO LO NECESARIO PARA SU CORRECTA INSTALACIÓN.</t>
  </si>
  <si>
    <t>UM-IEL-AC/I-0020</t>
  </si>
  <si>
    <t>SUMINISTRO E INSTALACIÓN DE EQUIPO DE AIRE ACONDICIONADO TIPO MINISPLIT SOLO FRIO MCA. CARRIER CON CAPACIDAD DE 1.0 T.R. (12, OOO BTU'S) R-410A ECOLÓGICO ALTA EFICIENCIA 16 SEER A 220 VOLTS, 1F, 60 HZ, EN LA UNIDAD CONDENSADORA. INCLUYE: CONDUCTOR CALIBRE No. 10, CONEXIONES, MISCELANEOS, PRUEBAS Y TODO LO NECESARIO PARA SU CORRECTA INSTALACIÓN.</t>
  </si>
  <si>
    <t>UM-IEL-VE-0020</t>
  </si>
  <si>
    <t>SUMINISTRO Y COLOCACION DE VENTILADOR DE TECHO MARCA BIRTMAN MODELO ULTRAVENT C5602L -127V- 60 HZ, INCLUYE: CABLEADO, CONDUCTOR CALIBRE No. 12 AWG. THW. MARCA CONDUMEX, CONTROL, CONEXIONES MISCELANEOS Y PRUEBAS.</t>
  </si>
  <si>
    <t>UM-IEL-TAC-0015</t>
  </si>
  <si>
    <t>SUMINISTRO Y COLOCACION DE TABLERO DE DISTRIBUCIÓN PARA AIRE ACONDICIONADO NQOD244AB21F, PARA  24 CIRCUITOS 3 FASES 4 HILOS MCA. SQUARED, CON INTERRUPTOR TERMOMAGNETICO TIPO ATORNILLABLE 3X70 AMP. CON 1 TUBO DE PVC DE 50MM Y 4 TUBOS PVC DE 25 MM,  CONECTADOS A REGISTRO PRINCIPAL, INCLUYE: CONECTORES, INSTALACIONES, AMACIZADO,PRUEBAS, MATERIAL,MANO DE OBRA  Y TODO LO NECESARIO P/ SU BUEN FUNCIONAMIENTO.</t>
  </si>
  <si>
    <t>UM-IEL-IN-0030</t>
  </si>
  <si>
    <t>SUMINISTRO Y COLOCACIÓN DE INTERRUPTOR TERMOMAGNETICO DE 20 AMPERES INCLUYE: INSTALACIÓN, CONEXIONES Y PRUEBAS.</t>
  </si>
  <si>
    <t>UM-IEL-IN-0030B</t>
  </si>
  <si>
    <t>SUMINISTRO Y COLOCACIÓN DE INTERRUPTOR TERMOMAGNÉTICO DE 2X30 AMPERES INCLUYE: INSTALACIÓN, CONEXIONES Y PRUEBAS.</t>
  </si>
  <si>
    <t>UM-IEL-IN-0020B</t>
  </si>
  <si>
    <t>SUMINISTRO Y COLOCACIÓN DE INTERRUPTOR TERMOMAGNÉTICO DE 2X20 AMPERES INCLUYE: INSTALACIÓN, CONEXIONES Y PRUEBAS.</t>
  </si>
  <si>
    <t>UM-IEL-D4-0010B</t>
  </si>
  <si>
    <t>COLOCACION DE CABLE DESNUDO PARA TIERRA FISICA CALIBRE No. 4 AWG. MARCA, CONDUMEX O SIMILAR INCLUYE: CABLEADO, CONEXIONES, MISCELANEOS Y PRUEBAS.</t>
  </si>
  <si>
    <t>UM-IEL-C1/0-0010</t>
  </si>
  <si>
    <t>SUMINISTRO Y COLOCACIÓN DE CONDUCTOR CALIBRE No. 1/0  AWG. MARCA CONDUMEX O SIMILAR INCLUYE: CABLEADO, CONEXIONES, MISCELANEOS Y PRUEBAS.</t>
  </si>
  <si>
    <t>COLOCACIÓN DE CONECTOR DE VARILLA (DIAMETRO VARIABLE) A ESTRUCTURA DE CONCRETO EXISTENTE. INCLUYE: TALADRAR E INTRODUCIR CONECTOR DE VARILLA, APLICACIÓN DE RESINA EPOXICA FISCHER EM 390S DE ACUERDO A LAS ESPECIFICACIONES DEL FABRICANTE, Y TODO LO NECESARIO PARA SU CORRECTA COLOCACIÓN.</t>
  </si>
  <si>
    <t>UM-EST-CV-0010</t>
  </si>
  <si>
    <t>UM-IEL-SR-0010</t>
  </si>
  <si>
    <t>SALIDA PARA RED Y TELEFONO EN MUROS Y PISOS A 30 CM. SOBRE NPT CON TUBO Y CONECTOR CONDUIT PVC 19 MM. DE DIAMETRO TIPO PESADO Y CHALUPA DE PVC DE 3/4" INCLUYE: RANURAS Y RESANES Y TODO LO NECESARIO PARA SU CORRECTA EJECUCION (VER PLANO ELECTRICO).</t>
  </si>
  <si>
    <t>UM-OE-PC-0020</t>
  </si>
  <si>
    <t>PISO DE CONCRETO HIDRÁULICO F´C=150KG/CM2. DE 10 CMS. DE ESPESOR REFORZADO CON MALLA ELECTROSOLDADA 66/10-10, ACABADO ESCOBILLADO, INCLUYE: TRAZO, NIVELACION, CIMBRA, TRASLAPES DE MALLA DE 10 CMS. COLADO, CURADO, DESCIMBRADO, MANO DE OBRA, HERRAMIENTA Y MATERIALES.</t>
  </si>
  <si>
    <t>UM-IEL-AC-0030</t>
  </si>
  <si>
    <t>UM-IEL-LU-0010C</t>
  </si>
  <si>
    <t>SUMINISTRO Y COLOCACIÓN DE LUMINARIA DE SOBREPONER MOD ORENBURGO III LTLLED-3280-2/40 4000°K BLANCO FRIO BASE G5X2 MARCA TECNOLITE CON LAMPARA 2 x T5D120-LED/20W,  INCLUYE: CABLEADO AL TABLERO CON CONDUCTOR CALIBRE  No. 12 AWG. TIPO THW. MARCA CONDUMEX, MATERIAL PARA COLGANTEO, CONEXIONES, APAGADORES, MISCELÁNEOS, PRUEBAS Y TODO LO NECESARIO PARA SU BUEN FUNCIONAMIENTO.</t>
  </si>
  <si>
    <t>SALIDA PARA AIRE ACONDICIONADO TIPO MINI-SPLIT CON TUBERIA CONDUIT GALVANIZADA DE 1" Y 3/4"  Y  CAJAS DE REGISTRO  SERIE RECTANGULAR  FSL3, FSCT3 Y FSS2, CONECTOR GLANDULA HEMBRA. INCLUYE: RANURAS, RESANES EN LOSA, GUIAS DE ACERO GALVANIZADO C.14 Y TODO LO NECESARIO PARA SU CORRECTA EJECUCIÓN. (VER PLANO ELÉCTRICO)</t>
  </si>
  <si>
    <t>SUMINISTRO Y COLOCACIÓN DE LAMBRIN DE AZULEJO DE PRIMERA CALIDAD MARCA INTERCERAMIC MODELO ASTRATO COLOR BLANCO DE 20X30 CMS. COLOCADO CON PEGAZULEJO A PLOMO Y A HILO O JUNTEADO CON CEMENTO BLANCO A HUESO, A UNA ALTURA DE 1.80 MTS. SOBRE EL NIVEL DE PISO TERMINADO.</t>
  </si>
  <si>
    <t>UM-IEL-TA-0010</t>
  </si>
  <si>
    <t>SUMINISTRO Y COLOCACION DE TABLERO DE DISTRIBUCIÓN PARA ALUMBRADO NF184AB02F, PARA  18 CIRCUITOS 3 FASES 4 HILOS MCA. SQUARED, CON INTERRUPTOR TERMOMAGNETICO  3X30 AMP. CON 1 TUBO DE PVC DE 50MM Y 2 TUBOS PVC DE 25 MM,  CONECTADOS A REGISTRO PRINCIPAL, INCLUYE: CONECTORES, INSTALACIONES, AMACIZADO, PRUEBAS, MATERIAL, MANO DE OBRA  Y TODO LO NECESARIO P/ SU BUEN FUNCIONAMIENTO.</t>
  </si>
  <si>
    <t>UM-IEL-TF-0010A</t>
  </si>
  <si>
    <t>SUMINISTRO Y COLOCACION  DE VARILLA COOPERWELD DE 5/8"X 3 MTS, DENTRO DE REGISTRO ELECTRICO, INCLUYE: HINCADO, INSTALACION, CONEXIÓN Y TODO LO NECESARIO PARA SU CORRECTA EJECUCION.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</si>
</sst>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&quot;$&quot;* #,##0.00_);_(&quot;$&quot;* \(#,##0.00\);_(&quot;$&quot;* &quot;-&quot;??_);_(@_)"/>
    <numFmt numFmtId="167" formatCode="_-[$$-80A]* #,##0.00_-;\-[$$-80A]* #,##0.00_-;_-[$$-80A]* &quot;-&quot;??_-;_-@_-"/>
    <numFmt numFmtId="168" formatCode="&quot;$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justify" vertical="center" wrapText="1"/>
    </xf>
    <xf numFmtId="0" fontId="5" fillId="0" borderId="4" xfId="0" applyFont="1" applyFill="1" applyBorder="1" applyAlignment="1">
      <alignment horizontal="center" vertical="center"/>
    </xf>
    <xf numFmtId="167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167" fontId="5" fillId="0" borderId="5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5" fillId="0" borderId="3" xfId="0" applyNumberFormat="1" applyFont="1" applyFill="1" applyBorder="1" applyAlignment="1">
      <alignment horizontal="justify" vertical="center"/>
    </xf>
    <xf numFmtId="2" fontId="5" fillId="0" borderId="3" xfId="0" applyNumberFormat="1" applyFont="1" applyFill="1" applyBorder="1" applyAlignment="1">
      <alignment horizontal="center" vertical="center"/>
    </xf>
    <xf numFmtId="0" fontId="7" fillId="0" borderId="0" xfId="0" applyFont="1"/>
    <xf numFmtId="168" fontId="4" fillId="0" borderId="0" xfId="0" applyNumberFormat="1" applyFont="1"/>
    <xf numFmtId="0" fontId="0" fillId="0" borderId="0" xfId="0" applyFill="1" applyBorder="1"/>
    <xf numFmtId="167" fontId="0" fillId="0" borderId="0" xfId="0" applyNumberFormat="1" applyFill="1"/>
    <xf numFmtId="0" fontId="0" fillId="0" borderId="0" xfId="0" applyFill="1"/>
    <xf numFmtId="0" fontId="5" fillId="0" borderId="2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justify" vertical="center"/>
    </xf>
    <xf numFmtId="0" fontId="5" fillId="0" borderId="0" xfId="2" applyFont="1"/>
    <xf numFmtId="0" fontId="4" fillId="0" borderId="0" xfId="2" applyFont="1"/>
    <xf numFmtId="0" fontId="3" fillId="0" borderId="0" xfId="2" applyFont="1"/>
    <xf numFmtId="0" fontId="4" fillId="0" borderId="0" xfId="2" applyFont="1" applyAlignment="1">
      <alignment horizontal="center"/>
    </xf>
    <xf numFmtId="164" fontId="4" fillId="0" borderId="10" xfId="3" applyNumberFormat="1" applyFont="1" applyBorder="1" applyAlignment="1">
      <alignment horizontal="center" vertical="center"/>
    </xf>
    <xf numFmtId="164" fontId="4" fillId="0" borderId="11" xfId="3" applyNumberFormat="1" applyFont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right" vertical="center"/>
    </xf>
    <xf numFmtId="166" fontId="4" fillId="0" borderId="0" xfId="3" applyNumberFormat="1" applyFont="1" applyBorder="1" applyAlignment="1">
      <alignment horizontal="center" vertical="center"/>
    </xf>
    <xf numFmtId="166" fontId="4" fillId="0" borderId="12" xfId="3" applyNumberFormat="1" applyFont="1" applyBorder="1" applyAlignment="1">
      <alignment horizontal="center" vertical="center"/>
    </xf>
    <xf numFmtId="166" fontId="4" fillId="0" borderId="10" xfId="3" applyNumberFormat="1" applyFont="1" applyBorder="1" applyAlignment="1">
      <alignment horizontal="center" vertical="center"/>
    </xf>
    <xf numFmtId="0" fontId="1" fillId="0" borderId="0" xfId="2" applyFont="1"/>
    <xf numFmtId="0" fontId="12" fillId="0" borderId="0" xfId="2" applyFont="1" applyAlignment="1">
      <alignment horizontal="right"/>
    </xf>
    <xf numFmtId="0" fontId="5" fillId="0" borderId="8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/>
    </xf>
    <xf numFmtId="0" fontId="6" fillId="0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/>
    </xf>
    <xf numFmtId="2" fontId="14" fillId="3" borderId="3" xfId="0" applyNumberFormat="1" applyFont="1" applyFill="1" applyBorder="1" applyAlignment="1">
      <alignment horizontal="left" vertical="center"/>
    </xf>
    <xf numFmtId="167" fontId="14" fillId="3" borderId="4" xfId="0" applyNumberFormat="1" applyFont="1" applyFill="1" applyBorder="1" applyAlignment="1">
      <alignment horizontal="left" vertical="center"/>
    </xf>
    <xf numFmtId="167" fontId="13" fillId="3" borderId="5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center" vertical="center"/>
    </xf>
    <xf numFmtId="2" fontId="5" fillId="3" borderId="3" xfId="0" applyNumberFormat="1" applyFont="1" applyFill="1" applyBorder="1" applyAlignment="1">
      <alignment horizontal="center" vertical="center"/>
    </xf>
    <xf numFmtId="167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167" fontId="15" fillId="3" borderId="5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/>
    </xf>
    <xf numFmtId="2" fontId="15" fillId="3" borderId="3" xfId="0" applyNumberFormat="1" applyFont="1" applyFill="1" applyBorder="1" applyAlignment="1">
      <alignment horizontal="center" vertical="center"/>
    </xf>
    <xf numFmtId="167" fontId="15" fillId="3" borderId="4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vertical="center"/>
    </xf>
    <xf numFmtId="0" fontId="15" fillId="0" borderId="4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justify" vertical="center" wrapText="1"/>
    </xf>
    <xf numFmtId="167" fontId="0" fillId="0" borderId="0" xfId="0" applyNumberFormat="1" applyFill="1" applyBorder="1"/>
    <xf numFmtId="0" fontId="11" fillId="0" borderId="4" xfId="0" applyFont="1" applyFill="1" applyBorder="1" applyAlignment="1">
      <alignment vertical="center"/>
    </xf>
    <xf numFmtId="167" fontId="15" fillId="0" borderId="5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5" fillId="0" borderId="13" xfId="0" applyFont="1" applyFill="1" applyBorder="1" applyAlignment="1">
      <alignment horizontal="justify" vertical="center" wrapText="1"/>
    </xf>
    <xf numFmtId="0" fontId="5" fillId="0" borderId="6" xfId="1" applyFont="1" applyBorder="1"/>
    <xf numFmtId="0" fontId="13" fillId="3" borderId="7" xfId="1" applyFont="1" applyFill="1" applyBorder="1" applyAlignment="1">
      <alignment horizontal="justify" vertical="top" wrapText="1"/>
    </xf>
    <xf numFmtId="167" fontId="5" fillId="3" borderId="4" xfId="0" applyNumberFormat="1" applyFont="1" applyFill="1" applyBorder="1" applyAlignment="1">
      <alignment vertical="center"/>
    </xf>
    <xf numFmtId="167" fontId="5" fillId="3" borderId="5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5" fillId="0" borderId="8" xfId="1" applyFont="1" applyBorder="1" applyAlignment="1">
      <alignment horizontal="center" vertical="top"/>
    </xf>
    <xf numFmtId="2" fontId="5" fillId="0" borderId="7" xfId="1" applyNumberFormat="1" applyFont="1" applyBorder="1" applyAlignment="1">
      <alignment horizontal="center"/>
    </xf>
    <xf numFmtId="0" fontId="5" fillId="0" borderId="8" xfId="1" applyFont="1" applyBorder="1"/>
    <xf numFmtId="0" fontId="5" fillId="0" borderId="9" xfId="1" applyFont="1" applyBorder="1"/>
    <xf numFmtId="0" fontId="5" fillId="0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justify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49" fontId="5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justify" vertical="center"/>
    </xf>
    <xf numFmtId="0" fontId="5" fillId="0" borderId="8" xfId="0" applyFont="1" applyFill="1" applyBorder="1" applyAlignment="1">
      <alignment horizontal="center" vertical="center"/>
    </xf>
    <xf numFmtId="167" fontId="5" fillId="0" borderId="8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justify" vertical="center" wrapText="1"/>
    </xf>
    <xf numFmtId="167" fontId="3" fillId="0" borderId="0" xfId="0" applyNumberFormat="1" applyFont="1" applyFill="1"/>
    <xf numFmtId="0" fontId="3" fillId="0" borderId="0" xfId="0" applyFont="1" applyFill="1"/>
    <xf numFmtId="0" fontId="17" fillId="0" borderId="2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4" fontId="5" fillId="0" borderId="7" xfId="1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0" fillId="0" borderId="0" xfId="0" applyAlignment="1">
      <alignment horizontal="justify" wrapText="1"/>
    </xf>
    <xf numFmtId="0" fontId="10" fillId="0" borderId="0" xfId="0" applyFont="1" applyAlignment="1">
      <alignment horizontal="center" wrapText="1"/>
    </xf>
    <xf numFmtId="0" fontId="0" fillId="0" borderId="0" xfId="0" applyFont="1" applyAlignment="1">
      <alignment horizontal="justify" wrapText="1"/>
    </xf>
  </cellXfs>
  <cellStyles count="6">
    <cellStyle name="Millares 2 2 3" xfId="5"/>
    <cellStyle name="Moneda 3" xfId="3"/>
    <cellStyle name="Normal" xfId="0" builtinId="0"/>
    <cellStyle name="Normal 2" xfId="2"/>
    <cellStyle name="Normal 2 2 2" xfId="4"/>
    <cellStyle name="Normal 2_CAT._DE_CPTOS._EDIF._DE_9_AUL._DE_2_NIVS.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47625</xdr:rowOff>
    </xdr:from>
    <xdr:to>
      <xdr:col>2</xdr:col>
      <xdr:colOff>942086</xdr:colOff>
      <xdr:row>3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47625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3"/>
  <sheetViews>
    <sheetView tabSelected="1" topLeftCell="A7" zoomScale="85" zoomScaleNormal="85" workbookViewId="0">
      <selection activeCell="N29" sqref="N29"/>
    </sheetView>
  </sheetViews>
  <sheetFormatPr baseColWidth="10" defaultColWidth="11.42578125" defaultRowHeight="15" x14ac:dyDescent="0.25"/>
  <cols>
    <col min="1" max="9" width="8.7109375" customWidth="1"/>
    <col min="10" max="10" width="20.7109375" customWidth="1"/>
  </cols>
  <sheetData>
    <row r="3" spans="1:10" ht="26.25" x14ac:dyDescent="0.4">
      <c r="A3" s="92" t="s">
        <v>16</v>
      </c>
      <c r="B3" s="92"/>
      <c r="C3" s="92"/>
      <c r="D3" s="92"/>
      <c r="E3" s="92"/>
      <c r="F3" s="92"/>
      <c r="G3" s="92"/>
      <c r="H3" s="92"/>
      <c r="I3" s="92"/>
      <c r="J3" s="92"/>
    </row>
    <row r="4" spans="1:10" ht="15.75" x14ac:dyDescent="0.25">
      <c r="A4" s="93" t="s">
        <v>19</v>
      </c>
      <c r="B4" s="93"/>
      <c r="C4" s="93"/>
      <c r="D4" s="93"/>
      <c r="E4" s="93"/>
      <c r="F4" s="93"/>
      <c r="G4" s="93"/>
      <c r="H4" s="93"/>
      <c r="I4" s="93"/>
      <c r="J4" s="93"/>
    </row>
    <row r="6" spans="1:10" ht="67.5" customHeight="1" x14ac:dyDescent="0.25">
      <c r="A6" s="94" t="s">
        <v>160</v>
      </c>
      <c r="B6" s="94"/>
      <c r="C6" s="94"/>
      <c r="D6" s="94"/>
      <c r="E6" s="94"/>
      <c r="F6" s="94"/>
      <c r="G6" s="94"/>
      <c r="H6" s="94"/>
      <c r="I6" s="94"/>
      <c r="J6" s="94"/>
    </row>
    <row r="8" spans="1:10" ht="15.75" x14ac:dyDescent="0.25">
      <c r="A8" s="95" t="s">
        <v>17</v>
      </c>
      <c r="B8" s="95"/>
      <c r="C8" s="95"/>
      <c r="D8" s="95"/>
      <c r="E8" s="95"/>
      <c r="F8" s="95"/>
      <c r="G8" s="95"/>
      <c r="H8" s="95"/>
      <c r="I8" s="95"/>
      <c r="J8" s="95"/>
    </row>
    <row r="10" spans="1:10" ht="154.5" customHeight="1" x14ac:dyDescent="0.25">
      <c r="A10" s="96" t="s">
        <v>176</v>
      </c>
      <c r="B10" s="96"/>
      <c r="C10" s="96"/>
      <c r="D10" s="96"/>
      <c r="E10" s="96"/>
      <c r="F10" s="96"/>
      <c r="G10" s="96"/>
      <c r="H10" s="96"/>
      <c r="I10" s="96"/>
      <c r="J10" s="96"/>
    </row>
    <row r="14" spans="1:10" x14ac:dyDescent="0.25">
      <c r="A14" s="18"/>
      <c r="B14" s="19"/>
      <c r="C14" s="19" t="s">
        <v>44</v>
      </c>
      <c r="D14" s="19"/>
      <c r="E14" s="20"/>
      <c r="F14" s="20"/>
      <c r="G14" s="20"/>
      <c r="H14" s="19"/>
      <c r="I14" s="19"/>
      <c r="J14" s="21" t="s">
        <v>45</v>
      </c>
    </row>
    <row r="15" spans="1:10" x14ac:dyDescent="0.25">
      <c r="A15" s="18"/>
      <c r="B15" s="19"/>
      <c r="C15" s="19"/>
      <c r="D15" s="19"/>
      <c r="E15" s="20"/>
      <c r="F15" s="20"/>
      <c r="G15" s="20"/>
      <c r="H15" s="19"/>
      <c r="I15" s="19"/>
      <c r="J15" s="21" t="s">
        <v>46</v>
      </c>
    </row>
    <row r="16" spans="1:10" x14ac:dyDescent="0.25">
      <c r="A16" s="18"/>
      <c r="B16" s="19"/>
      <c r="C16" s="19"/>
      <c r="D16" s="19"/>
      <c r="E16" s="20"/>
      <c r="F16" s="20"/>
      <c r="G16" s="20"/>
      <c r="H16" s="19"/>
      <c r="I16" s="19"/>
      <c r="J16" s="19"/>
    </row>
    <row r="17" spans="1:10" x14ac:dyDescent="0.25">
      <c r="A17" s="18"/>
      <c r="B17" s="19" t="s">
        <v>47</v>
      </c>
      <c r="C17" s="91" t="s">
        <v>48</v>
      </c>
      <c r="D17" s="91"/>
      <c r="E17" s="91"/>
      <c r="F17" s="20"/>
      <c r="G17" s="20"/>
      <c r="H17" s="19"/>
      <c r="I17" s="19"/>
      <c r="J17" s="22">
        <f>+'PRESUPUESTO LICITACIÓN'!H20</f>
        <v>0</v>
      </c>
    </row>
    <row r="18" spans="1:10" x14ac:dyDescent="0.25">
      <c r="A18" s="18"/>
      <c r="B18" s="19" t="s">
        <v>49</v>
      </c>
      <c r="C18" s="91" t="s">
        <v>50</v>
      </c>
      <c r="D18" s="91"/>
      <c r="E18" s="91"/>
      <c r="F18" s="20"/>
      <c r="G18" s="20"/>
      <c r="H18" s="19"/>
      <c r="I18" s="19"/>
      <c r="J18" s="22">
        <f>+'PRESUPUESTO LICITACIÓN'!H38</f>
        <v>0</v>
      </c>
    </row>
    <row r="19" spans="1:10" x14ac:dyDescent="0.25">
      <c r="A19" s="18"/>
      <c r="B19" s="19" t="s">
        <v>149</v>
      </c>
      <c r="C19" s="91" t="s">
        <v>152</v>
      </c>
      <c r="D19" s="91"/>
      <c r="E19" s="91"/>
      <c r="F19" s="20"/>
      <c r="G19" s="20"/>
      <c r="H19" s="19"/>
      <c r="I19" s="19"/>
      <c r="J19" s="22">
        <f>+'PRESUPUESTO LICITACIÓN'!H54</f>
        <v>0</v>
      </c>
    </row>
    <row r="20" spans="1:10" x14ac:dyDescent="0.25">
      <c r="A20" s="18"/>
      <c r="B20" s="19" t="s">
        <v>150</v>
      </c>
      <c r="C20" s="91" t="s">
        <v>151</v>
      </c>
      <c r="D20" s="91"/>
      <c r="E20" s="91"/>
      <c r="F20" s="20"/>
      <c r="G20" s="20"/>
      <c r="H20" s="19"/>
      <c r="I20" s="19"/>
      <c r="J20" s="22">
        <f>+'PRESUPUESTO LICITACIÓN'!H84</f>
        <v>0</v>
      </c>
    </row>
    <row r="21" spans="1:10" x14ac:dyDescent="0.25">
      <c r="A21" s="18"/>
      <c r="B21" s="19" t="s">
        <v>51</v>
      </c>
      <c r="C21" s="24" t="s">
        <v>52</v>
      </c>
      <c r="D21" s="24"/>
      <c r="E21" s="25"/>
      <c r="F21" s="20"/>
      <c r="G21" s="20"/>
      <c r="H21" s="19"/>
      <c r="I21" s="19"/>
      <c r="J21" s="23">
        <f>+'PRESUPUESTO LICITACIÓN'!H95</f>
        <v>0</v>
      </c>
    </row>
    <row r="22" spans="1:10" x14ac:dyDescent="0.25">
      <c r="A22" s="18"/>
      <c r="B22" s="19" t="s">
        <v>53</v>
      </c>
      <c r="C22" s="91" t="s">
        <v>54</v>
      </c>
      <c r="D22" s="91"/>
      <c r="E22" s="25"/>
      <c r="F22" s="20"/>
      <c r="G22" s="20"/>
      <c r="H22" s="19"/>
      <c r="I22" s="19"/>
      <c r="J22" s="23">
        <f>+'PRESUPUESTO LICITACIÓN'!H143</f>
        <v>0</v>
      </c>
    </row>
    <row r="23" spans="1:10" x14ac:dyDescent="0.25">
      <c r="A23" s="18"/>
      <c r="B23" s="19" t="s">
        <v>55</v>
      </c>
      <c r="C23" s="26" t="s">
        <v>33</v>
      </c>
      <c r="D23" s="26"/>
      <c r="E23" s="25"/>
      <c r="F23" s="20"/>
      <c r="G23" s="20"/>
      <c r="H23" s="19"/>
      <c r="I23" s="19"/>
      <c r="J23" s="23">
        <f>+'PRESUPUESTO LICITACIÓN'!H148</f>
        <v>0</v>
      </c>
    </row>
    <row r="28" spans="1:10" x14ac:dyDescent="0.25">
      <c r="H28" s="24"/>
      <c r="I28" s="27" t="s">
        <v>56</v>
      </c>
      <c r="J28" s="28">
        <f>+ROUND(J17+J18+J19+J20+J21+J22+J23,2)</f>
        <v>0</v>
      </c>
    </row>
    <row r="29" spans="1:10" x14ac:dyDescent="0.25">
      <c r="H29" s="24"/>
      <c r="I29" s="27"/>
      <c r="J29" s="29"/>
    </row>
    <row r="30" spans="1:10" x14ac:dyDescent="0.25">
      <c r="H30" s="24"/>
      <c r="I30" s="27" t="s">
        <v>57</v>
      </c>
      <c r="J30" s="30">
        <f>+J28*0.16</f>
        <v>0</v>
      </c>
    </row>
    <row r="31" spans="1:10" x14ac:dyDescent="0.25">
      <c r="H31" s="24"/>
      <c r="I31" s="27"/>
      <c r="J31" s="28"/>
    </row>
    <row r="32" spans="1:10" x14ac:dyDescent="0.25">
      <c r="H32" s="24"/>
      <c r="I32" s="27" t="s">
        <v>58</v>
      </c>
      <c r="J32" s="30">
        <f>ROUND(J28+J30,2)</f>
        <v>0</v>
      </c>
    </row>
    <row r="33" spans="8:10" x14ac:dyDescent="0.25">
      <c r="H33" s="31"/>
      <c r="I33" s="31"/>
      <c r="J33" s="32"/>
    </row>
  </sheetData>
  <mergeCells count="10">
    <mergeCell ref="C17:E17"/>
    <mergeCell ref="C18:E18"/>
    <mergeCell ref="C22:D22"/>
    <mergeCell ref="A3:J3"/>
    <mergeCell ref="A4:J4"/>
    <mergeCell ref="A6:J6"/>
    <mergeCell ref="A8:J8"/>
    <mergeCell ref="A10:J10"/>
    <mergeCell ref="C19:E19"/>
    <mergeCell ref="C20:E20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60"/>
  <sheetViews>
    <sheetView view="pageBreakPreview" topLeftCell="A144" zoomScaleNormal="145" zoomScaleSheetLayoutView="100" workbookViewId="0">
      <selection activeCell="L118" sqref="L118"/>
    </sheetView>
  </sheetViews>
  <sheetFormatPr baseColWidth="10" defaultColWidth="11.42578125" defaultRowHeight="15" x14ac:dyDescent="0.25"/>
  <cols>
    <col min="1" max="1" width="1.42578125" customWidth="1"/>
    <col min="2" max="2" width="17.7109375" customWidth="1"/>
    <col min="3" max="3" width="47.42578125" customWidth="1"/>
    <col min="6" max="6" width="13.42578125" customWidth="1"/>
    <col min="7" max="7" width="23.140625" customWidth="1"/>
    <col min="8" max="8" width="14.85546875" customWidth="1"/>
    <col min="9" max="9" width="1.140625" customWidth="1"/>
    <col min="10" max="10" width="12.85546875" bestFit="1" customWidth="1"/>
    <col min="11" max="11" width="0" hidden="1" customWidth="1"/>
  </cols>
  <sheetData>
    <row r="3" spans="2:11" ht="26.25" x14ac:dyDescent="0.4">
      <c r="B3" s="92" t="s">
        <v>16</v>
      </c>
      <c r="C3" s="92"/>
      <c r="D3" s="92"/>
      <c r="E3" s="92"/>
      <c r="F3" s="92"/>
      <c r="G3" s="92"/>
      <c r="H3" s="92"/>
    </row>
    <row r="4" spans="2:11" ht="15.75" x14ac:dyDescent="0.25">
      <c r="B4" s="93" t="s">
        <v>19</v>
      </c>
      <c r="C4" s="93"/>
      <c r="D4" s="93"/>
      <c r="E4" s="93"/>
      <c r="F4" s="93"/>
      <c r="G4" s="93"/>
      <c r="H4" s="93"/>
    </row>
    <row r="6" spans="2:11" ht="27" customHeight="1" x14ac:dyDescent="0.3">
      <c r="B6" s="97" t="str">
        <f>+PARTIDAS!A6</f>
        <v>TERMINACIÓN DEL LABORATORIO DE SISTEMATICA DE INVERTEBRADOS MARINOS, CAMPUS PUERTO ANGEL</v>
      </c>
      <c r="C6" s="97"/>
      <c r="D6" s="97"/>
      <c r="E6" s="97"/>
      <c r="F6" s="97"/>
      <c r="G6" s="97"/>
      <c r="H6" s="97"/>
    </row>
    <row r="8" spans="2:11" x14ac:dyDescent="0.25">
      <c r="B8" s="11" t="s">
        <v>17</v>
      </c>
    </row>
    <row r="9" spans="2:11" ht="105.75" customHeight="1" x14ac:dyDescent="0.25">
      <c r="B9" s="98" t="str">
        <f>+PARTIDAS!A10</f>
        <v>TERMINACIÓN DEL LABORATORIO DE SISTEMATICA DE INVERTEBRADOS MARINOS, CAMPUS PUERTO ANGEL, EDIFICIO DE 204 M2, LA AMPLIACIÓN DE LA ESTRUCTURA EN PLANTA BAJA ESTARÁ DESPLANTADA SOBRE UNA CIMENTACIÓN A BASE DE ZAPATAS CORRIDAS, MUROS DE CONCRETO, TRABES DE LIGA DE CONCRETO ARMADO, MURETES DE ENRASE, CADENAS DE DESPLANTE F'C=250 KG7CM2; LA ESTRUCTURA EN PLANTA ALTA ESTÁ CONFORMADA POR COLUMNAS DANDO CONTINUIDAD A LAS COLUMNAS EXISTENTES, CASTILLOS, TRABES, LOSA DE AZORE A BASE DE CONCRETO HIDRÁULICO; MURO DE TABIQUE ROJO COMÚN, APLANADO EN INTERIOR Y EXTERIOR, ACABADOS CON SELLADOR Y PINTURA VINÍLICA, FIRME DE CONCRETO EN PLANTA BAJA REFORZADO CON MALLA ELECTROSOLDADA Y FINO DE CONCRETO PARA NIVELAR AZOTEA EN PLANTA ALTA, ACABADO CON LOSETA CERÁMICA, CANCELERÍA DE ALUMINIO EN PUERTAS Y VENTANAS, INSTALACIÓN HIDRO-SANITARIA, ELÉCTRICA Y RED, EN LA UNIVERSIDAD DEL MAR.</v>
      </c>
      <c r="C9" s="98"/>
      <c r="D9" s="98"/>
      <c r="E9" s="98"/>
      <c r="F9" s="98"/>
      <c r="G9" s="98"/>
      <c r="H9" s="98"/>
    </row>
    <row r="10" spans="2:11" ht="15.75" thickBot="1" x14ac:dyDescent="0.3"/>
    <row r="11" spans="2:11" ht="16.5" thickBot="1" x14ac:dyDescent="0.3">
      <c r="B11" s="1" t="s">
        <v>1</v>
      </c>
      <c r="C11" s="1" t="s">
        <v>2</v>
      </c>
      <c r="D11" s="1" t="s">
        <v>3</v>
      </c>
      <c r="E11" s="2" t="s">
        <v>4</v>
      </c>
      <c r="F11" s="1" t="s">
        <v>5</v>
      </c>
      <c r="G11" s="1" t="s">
        <v>6</v>
      </c>
      <c r="H11" s="1" t="s">
        <v>7</v>
      </c>
    </row>
    <row r="12" spans="2:11" x14ac:dyDescent="0.25">
      <c r="B12" s="61"/>
      <c r="C12" s="62" t="s">
        <v>35</v>
      </c>
      <c r="D12" s="43"/>
      <c r="E12" s="44"/>
      <c r="F12" s="63"/>
      <c r="G12" s="46"/>
      <c r="H12" s="64"/>
      <c r="I12" s="8"/>
    </row>
    <row r="13" spans="2:11" ht="75" customHeight="1" x14ac:dyDescent="0.25">
      <c r="B13" s="65" t="s">
        <v>60</v>
      </c>
      <c r="C13" s="9" t="s">
        <v>59</v>
      </c>
      <c r="D13" s="4" t="s">
        <v>10</v>
      </c>
      <c r="E13" s="86">
        <v>46.74</v>
      </c>
      <c r="F13" s="5"/>
      <c r="G13" s="6"/>
      <c r="H13" s="7">
        <f t="shared" ref="H13:H19" si="0">+E13*F13</f>
        <v>0</v>
      </c>
      <c r="I13" s="8"/>
    </row>
    <row r="14" spans="2:11" ht="105" customHeight="1" x14ac:dyDescent="0.25">
      <c r="B14" s="78" t="s">
        <v>161</v>
      </c>
      <c r="C14" s="79" t="s">
        <v>162</v>
      </c>
      <c r="D14" s="80" t="s">
        <v>18</v>
      </c>
      <c r="E14" s="87">
        <v>1.1000000000000001</v>
      </c>
      <c r="F14" s="81"/>
      <c r="G14" s="6"/>
      <c r="H14" s="7">
        <f t="shared" si="0"/>
        <v>0</v>
      </c>
      <c r="I14" s="8"/>
      <c r="K14" t="s">
        <v>165</v>
      </c>
    </row>
    <row r="15" spans="2:11" ht="91.5" customHeight="1" x14ac:dyDescent="0.25">
      <c r="B15" s="78" t="s">
        <v>163</v>
      </c>
      <c r="C15" s="79" t="s">
        <v>164</v>
      </c>
      <c r="D15" s="80" t="s">
        <v>10</v>
      </c>
      <c r="E15" s="87">
        <v>10</v>
      </c>
      <c r="F15" s="81"/>
      <c r="G15" s="6"/>
      <c r="H15" s="7">
        <f t="shared" si="0"/>
        <v>0</v>
      </c>
      <c r="I15" s="8"/>
      <c r="K15" t="s">
        <v>166</v>
      </c>
    </row>
    <row r="16" spans="2:11" ht="92.25" customHeight="1" x14ac:dyDescent="0.25">
      <c r="B16" s="78" t="s">
        <v>168</v>
      </c>
      <c r="C16" s="79" t="s">
        <v>167</v>
      </c>
      <c r="D16" s="80" t="s">
        <v>10</v>
      </c>
      <c r="E16" s="87">
        <v>15.95</v>
      </c>
      <c r="F16" s="81"/>
      <c r="G16" s="6"/>
      <c r="H16" s="7">
        <f t="shared" si="0"/>
        <v>0</v>
      </c>
      <c r="I16" s="8"/>
      <c r="K16" t="s">
        <v>169</v>
      </c>
    </row>
    <row r="17" spans="2:11" ht="82.5" customHeight="1" x14ac:dyDescent="0.25">
      <c r="B17" s="65" t="s">
        <v>172</v>
      </c>
      <c r="C17" s="9" t="s">
        <v>173</v>
      </c>
      <c r="D17" s="4" t="s">
        <v>18</v>
      </c>
      <c r="E17" s="87">
        <v>9</v>
      </c>
      <c r="F17" s="81"/>
      <c r="G17" s="6"/>
      <c r="H17" s="7">
        <f t="shared" si="0"/>
        <v>0</v>
      </c>
      <c r="I17" s="8"/>
      <c r="K17" t="s">
        <v>174</v>
      </c>
    </row>
    <row r="18" spans="2:11" ht="81" customHeight="1" x14ac:dyDescent="0.25">
      <c r="B18" s="16" t="s">
        <v>178</v>
      </c>
      <c r="C18" s="9" t="s">
        <v>179</v>
      </c>
      <c r="D18" s="4" t="s">
        <v>10</v>
      </c>
      <c r="E18" s="86">
        <v>6.75</v>
      </c>
      <c r="F18" s="5"/>
      <c r="G18" s="6"/>
      <c r="H18" s="7">
        <f t="shared" si="0"/>
        <v>0</v>
      </c>
      <c r="I18" s="8"/>
    </row>
    <row r="19" spans="2:11" ht="81" customHeight="1" x14ac:dyDescent="0.25">
      <c r="B19" s="16" t="s">
        <v>180</v>
      </c>
      <c r="C19" s="9" t="s">
        <v>181</v>
      </c>
      <c r="D19" s="4" t="s">
        <v>18</v>
      </c>
      <c r="E19" s="87">
        <v>5.27</v>
      </c>
      <c r="F19" s="5"/>
      <c r="G19" s="6"/>
      <c r="H19" s="7">
        <f t="shared" si="0"/>
        <v>0</v>
      </c>
      <c r="I19" s="8"/>
    </row>
    <row r="20" spans="2:11" x14ac:dyDescent="0.25">
      <c r="B20" s="66"/>
      <c r="C20" s="67" t="s">
        <v>36</v>
      </c>
      <c r="D20" s="43"/>
      <c r="E20" s="44"/>
      <c r="F20" s="63"/>
      <c r="G20" s="46"/>
      <c r="H20" s="47">
        <f>SUM(H13:H19)</f>
        <v>0</v>
      </c>
      <c r="I20" s="8"/>
    </row>
    <row r="21" spans="2:11" x14ac:dyDescent="0.25">
      <c r="B21" s="61"/>
      <c r="C21" s="68"/>
      <c r="D21" s="69"/>
      <c r="E21" s="70"/>
      <c r="F21" s="71"/>
      <c r="G21" s="71"/>
      <c r="H21" s="72"/>
      <c r="I21" s="8"/>
    </row>
    <row r="22" spans="2:11" s="13" customFormat="1" ht="15" customHeight="1" x14ac:dyDescent="0.25">
      <c r="B22" s="73"/>
      <c r="C22" s="62" t="s">
        <v>20</v>
      </c>
      <c r="D22" s="43"/>
      <c r="E22" s="44"/>
      <c r="F22" s="63"/>
      <c r="G22" s="46"/>
      <c r="H22" s="64"/>
    </row>
    <row r="23" spans="2:11" s="13" customFormat="1" ht="70.5" customHeight="1" x14ac:dyDescent="0.25">
      <c r="B23" s="16" t="s">
        <v>21</v>
      </c>
      <c r="C23" s="9" t="s">
        <v>22</v>
      </c>
      <c r="D23" s="4" t="s">
        <v>10</v>
      </c>
      <c r="E23" s="86">
        <v>46.74</v>
      </c>
      <c r="F23" s="5"/>
      <c r="G23" s="6"/>
      <c r="H23" s="7">
        <f t="shared" ref="H23:H37" si="1">+E23*F23</f>
        <v>0</v>
      </c>
    </row>
    <row r="24" spans="2:11" s="13" customFormat="1" ht="82.5" customHeight="1" x14ac:dyDescent="0.25">
      <c r="B24" s="16" t="s">
        <v>62</v>
      </c>
      <c r="C24" s="9" t="s">
        <v>61</v>
      </c>
      <c r="D24" s="4" t="s">
        <v>18</v>
      </c>
      <c r="E24" s="10">
        <v>22.28</v>
      </c>
      <c r="F24" s="5"/>
      <c r="G24" s="6"/>
      <c r="H24" s="7">
        <f t="shared" si="1"/>
        <v>0</v>
      </c>
    </row>
    <row r="25" spans="2:11" s="13" customFormat="1" ht="71.25" customHeight="1" x14ac:dyDescent="0.25">
      <c r="B25" s="16" t="s">
        <v>170</v>
      </c>
      <c r="C25" s="9" t="s">
        <v>171</v>
      </c>
      <c r="D25" s="4" t="s">
        <v>18</v>
      </c>
      <c r="E25" s="10">
        <v>7.2</v>
      </c>
      <c r="F25" s="5"/>
      <c r="G25" s="33"/>
      <c r="H25" s="7">
        <f t="shared" si="1"/>
        <v>0</v>
      </c>
      <c r="K25" s="13" t="s">
        <v>175</v>
      </c>
    </row>
    <row r="26" spans="2:11" s="13" customFormat="1" ht="72.75" customHeight="1" x14ac:dyDescent="0.25">
      <c r="B26" s="16" t="s">
        <v>64</v>
      </c>
      <c r="C26" s="9" t="s">
        <v>63</v>
      </c>
      <c r="D26" s="4" t="s">
        <v>10</v>
      </c>
      <c r="E26" s="10">
        <v>24.2</v>
      </c>
      <c r="F26" s="5"/>
      <c r="G26" s="33"/>
      <c r="H26" s="7">
        <f t="shared" si="1"/>
        <v>0</v>
      </c>
    </row>
    <row r="27" spans="2:11" s="13" customFormat="1" ht="60.75" customHeight="1" x14ac:dyDescent="0.25">
      <c r="B27" s="16" t="s">
        <v>66</v>
      </c>
      <c r="C27" s="9" t="s">
        <v>65</v>
      </c>
      <c r="D27" s="4" t="s">
        <v>0</v>
      </c>
      <c r="E27" s="10">
        <v>1.95</v>
      </c>
      <c r="F27" s="5"/>
      <c r="G27" s="33"/>
      <c r="H27" s="7">
        <f t="shared" si="1"/>
        <v>0</v>
      </c>
    </row>
    <row r="28" spans="2:11" ht="69.75" customHeight="1" x14ac:dyDescent="0.25">
      <c r="B28" s="16" t="s">
        <v>23</v>
      </c>
      <c r="C28" s="9" t="s">
        <v>24</v>
      </c>
      <c r="D28" s="4" t="s">
        <v>0</v>
      </c>
      <c r="E28" s="86">
        <f>452.01+50</f>
        <v>502.01</v>
      </c>
      <c r="F28" s="5"/>
      <c r="G28" s="71"/>
      <c r="H28" s="7">
        <f t="shared" si="1"/>
        <v>0</v>
      </c>
      <c r="I28" s="8"/>
    </row>
    <row r="29" spans="2:11" ht="74.25" customHeight="1" x14ac:dyDescent="0.25">
      <c r="B29" s="16" t="s">
        <v>25</v>
      </c>
      <c r="C29" s="9" t="s">
        <v>26</v>
      </c>
      <c r="D29" s="4" t="s">
        <v>0</v>
      </c>
      <c r="E29" s="86">
        <f>204.66+50</f>
        <v>254.66</v>
      </c>
      <c r="F29" s="5"/>
      <c r="G29" s="71"/>
      <c r="H29" s="7">
        <f t="shared" si="1"/>
        <v>0</v>
      </c>
      <c r="I29" s="8"/>
    </row>
    <row r="30" spans="2:11" ht="73.5" customHeight="1" x14ac:dyDescent="0.3">
      <c r="B30" s="16" t="s">
        <v>68</v>
      </c>
      <c r="C30" s="9" t="s">
        <v>67</v>
      </c>
      <c r="D30" s="4" t="s">
        <v>0</v>
      </c>
      <c r="E30" s="86">
        <f>271.15+50</f>
        <v>321.14999999999998</v>
      </c>
      <c r="F30" s="5"/>
      <c r="G30" s="71"/>
      <c r="H30" s="7">
        <f t="shared" si="1"/>
        <v>0</v>
      </c>
      <c r="I30" s="8"/>
      <c r="J30" s="77"/>
    </row>
    <row r="31" spans="2:11" ht="48.75" customHeight="1" x14ac:dyDescent="0.25">
      <c r="B31" s="16" t="s">
        <v>27</v>
      </c>
      <c r="C31" s="9" t="s">
        <v>28</v>
      </c>
      <c r="D31" s="4" t="s">
        <v>10</v>
      </c>
      <c r="E31" s="88">
        <v>58.95</v>
      </c>
      <c r="F31" s="76"/>
      <c r="G31" s="71"/>
      <c r="H31" s="7">
        <f t="shared" si="1"/>
        <v>0</v>
      </c>
      <c r="I31" s="8"/>
    </row>
    <row r="32" spans="2:11" ht="48" customHeight="1" x14ac:dyDescent="0.25">
      <c r="B32" s="16" t="s">
        <v>29</v>
      </c>
      <c r="C32" s="9" t="s">
        <v>30</v>
      </c>
      <c r="D32" s="4" t="s">
        <v>18</v>
      </c>
      <c r="E32" s="10">
        <v>8.74</v>
      </c>
      <c r="F32" s="5"/>
      <c r="G32" s="71"/>
      <c r="H32" s="7">
        <f t="shared" si="1"/>
        <v>0</v>
      </c>
      <c r="I32" s="8"/>
    </row>
    <row r="33" spans="2:9" ht="56.25" customHeight="1" x14ac:dyDescent="0.25">
      <c r="B33" s="16" t="s">
        <v>69</v>
      </c>
      <c r="C33" s="9" t="s">
        <v>70</v>
      </c>
      <c r="D33" s="4" t="s">
        <v>10</v>
      </c>
      <c r="E33" s="10">
        <v>2.11</v>
      </c>
      <c r="F33" s="5"/>
      <c r="G33" s="71"/>
      <c r="H33" s="7">
        <f t="shared" si="1"/>
        <v>0</v>
      </c>
      <c r="I33" s="8"/>
    </row>
    <row r="34" spans="2:9" ht="85.5" customHeight="1" x14ac:dyDescent="0.25">
      <c r="B34" s="16" t="s">
        <v>71</v>
      </c>
      <c r="C34" s="34" t="s">
        <v>186</v>
      </c>
      <c r="D34" s="35" t="s">
        <v>8</v>
      </c>
      <c r="E34" s="89">
        <v>7.86</v>
      </c>
      <c r="F34" s="5"/>
      <c r="G34" s="71"/>
      <c r="H34" s="7">
        <f t="shared" si="1"/>
        <v>0</v>
      </c>
      <c r="I34" s="8"/>
    </row>
    <row r="35" spans="2:9" ht="82.5" customHeight="1" x14ac:dyDescent="0.25">
      <c r="B35" s="16" t="s">
        <v>31</v>
      </c>
      <c r="C35" s="9" t="s">
        <v>72</v>
      </c>
      <c r="D35" s="4" t="s">
        <v>18</v>
      </c>
      <c r="E35" s="10">
        <v>22.37</v>
      </c>
      <c r="F35" s="5"/>
      <c r="G35" s="71"/>
      <c r="H35" s="7">
        <f t="shared" si="1"/>
        <v>0</v>
      </c>
      <c r="I35" s="8"/>
    </row>
    <row r="36" spans="2:9" ht="91.5" customHeight="1" x14ac:dyDescent="0.25">
      <c r="B36" s="16" t="s">
        <v>73</v>
      </c>
      <c r="C36" s="9" t="s">
        <v>141</v>
      </c>
      <c r="D36" s="4" t="s">
        <v>18</v>
      </c>
      <c r="E36" s="10">
        <v>4</v>
      </c>
      <c r="F36" s="5"/>
      <c r="G36" s="71"/>
      <c r="H36" s="7">
        <f t="shared" si="1"/>
        <v>0</v>
      </c>
      <c r="I36" s="8"/>
    </row>
    <row r="37" spans="2:9" ht="79.5" customHeight="1" x14ac:dyDescent="0.25">
      <c r="B37" s="16" t="s">
        <v>74</v>
      </c>
      <c r="C37" s="9" t="s">
        <v>75</v>
      </c>
      <c r="D37" s="4" t="s">
        <v>8</v>
      </c>
      <c r="E37" s="10">
        <v>7.86</v>
      </c>
      <c r="F37" s="5"/>
      <c r="G37" s="71"/>
      <c r="H37" s="7">
        <f t="shared" si="1"/>
        <v>0</v>
      </c>
      <c r="I37" s="8"/>
    </row>
    <row r="38" spans="2:9" x14ac:dyDescent="0.25">
      <c r="B38" s="16"/>
      <c r="C38" s="42" t="s">
        <v>34</v>
      </c>
      <c r="D38" s="43"/>
      <c r="E38" s="44"/>
      <c r="F38" s="45"/>
      <c r="G38" s="46"/>
      <c r="H38" s="47">
        <f>SUM(H23:H37)</f>
        <v>0</v>
      </c>
      <c r="I38" s="8"/>
    </row>
    <row r="39" spans="2:9" x14ac:dyDescent="0.25">
      <c r="B39" s="16"/>
      <c r="C39" s="74" t="s">
        <v>76</v>
      </c>
      <c r="D39" s="36"/>
      <c r="E39" s="37"/>
      <c r="F39" s="38"/>
      <c r="G39" s="36"/>
      <c r="H39" s="39"/>
      <c r="I39" s="8"/>
    </row>
    <row r="40" spans="2:9" ht="68.25" customHeight="1" x14ac:dyDescent="0.25">
      <c r="B40" s="16" t="s">
        <v>77</v>
      </c>
      <c r="C40" s="9" t="s">
        <v>78</v>
      </c>
      <c r="D40" s="4" t="s">
        <v>10</v>
      </c>
      <c r="E40" s="10">
        <v>83.99</v>
      </c>
      <c r="F40" s="5"/>
      <c r="G40" s="6"/>
      <c r="H40" s="7">
        <f t="shared" ref="H40:H53" si="2">+E40*F40</f>
        <v>0</v>
      </c>
      <c r="I40" s="8"/>
    </row>
    <row r="41" spans="2:9" ht="69" customHeight="1" x14ac:dyDescent="0.25">
      <c r="B41" s="16" t="s">
        <v>79</v>
      </c>
      <c r="C41" s="9" t="s">
        <v>80</v>
      </c>
      <c r="D41" s="4" t="s">
        <v>10</v>
      </c>
      <c r="E41" s="10">
        <v>78.5</v>
      </c>
      <c r="F41" s="5"/>
      <c r="G41" s="6"/>
      <c r="H41" s="7">
        <f t="shared" si="2"/>
        <v>0</v>
      </c>
      <c r="I41" s="8"/>
    </row>
    <row r="42" spans="2:9" ht="84" customHeight="1" x14ac:dyDescent="0.25">
      <c r="B42" s="16" t="s">
        <v>81</v>
      </c>
      <c r="C42" s="9" t="s">
        <v>82</v>
      </c>
      <c r="D42" s="4" t="s">
        <v>10</v>
      </c>
      <c r="E42" s="10">
        <v>12.62</v>
      </c>
      <c r="F42" s="5"/>
      <c r="G42" s="6"/>
      <c r="H42" s="7">
        <f t="shared" si="2"/>
        <v>0</v>
      </c>
      <c r="I42" s="8"/>
    </row>
    <row r="43" spans="2:9" ht="86.25" customHeight="1" x14ac:dyDescent="0.25">
      <c r="B43" s="16" t="s">
        <v>83</v>
      </c>
      <c r="C43" s="9" t="s">
        <v>84</v>
      </c>
      <c r="D43" s="4" t="s">
        <v>10</v>
      </c>
      <c r="E43" s="10">
        <v>47.05</v>
      </c>
      <c r="F43" s="5"/>
      <c r="G43" s="6"/>
      <c r="H43" s="7">
        <f t="shared" si="2"/>
        <v>0</v>
      </c>
      <c r="I43" s="8"/>
    </row>
    <row r="44" spans="2:9" ht="94.5" customHeight="1" x14ac:dyDescent="0.25">
      <c r="B44" s="16" t="s">
        <v>85</v>
      </c>
      <c r="C44" s="9" t="s">
        <v>86</v>
      </c>
      <c r="D44" s="4" t="s">
        <v>10</v>
      </c>
      <c r="E44" s="10">
        <v>18.71</v>
      </c>
      <c r="F44" s="5"/>
      <c r="G44" s="6"/>
      <c r="H44" s="7">
        <f t="shared" si="2"/>
        <v>0</v>
      </c>
      <c r="I44" s="8"/>
    </row>
    <row r="45" spans="2:9" ht="96" customHeight="1" x14ac:dyDescent="0.25">
      <c r="B45" s="16" t="s">
        <v>87</v>
      </c>
      <c r="C45" s="9" t="s">
        <v>88</v>
      </c>
      <c r="D45" s="4" t="s">
        <v>10</v>
      </c>
      <c r="E45" s="10">
        <v>153.75</v>
      </c>
      <c r="F45" s="5"/>
      <c r="G45" s="6"/>
      <c r="H45" s="7">
        <f t="shared" si="2"/>
        <v>0</v>
      </c>
      <c r="I45" s="8"/>
    </row>
    <row r="46" spans="2:9" ht="70.5" customHeight="1" x14ac:dyDescent="0.25">
      <c r="B46" s="16" t="s">
        <v>89</v>
      </c>
      <c r="C46" s="9" t="s">
        <v>90</v>
      </c>
      <c r="D46" s="4" t="s">
        <v>0</v>
      </c>
      <c r="E46" s="10">
        <v>10.34</v>
      </c>
      <c r="F46" s="5"/>
      <c r="G46" s="6"/>
      <c r="H46" s="7">
        <f t="shared" si="2"/>
        <v>0</v>
      </c>
      <c r="I46" s="8"/>
    </row>
    <row r="47" spans="2:9" ht="75.75" customHeight="1" x14ac:dyDescent="0.25">
      <c r="B47" s="16" t="s">
        <v>91</v>
      </c>
      <c r="C47" s="9" t="s">
        <v>92</v>
      </c>
      <c r="D47" s="4" t="s">
        <v>0</v>
      </c>
      <c r="E47" s="86">
        <v>3000.09</v>
      </c>
      <c r="F47" s="5"/>
      <c r="G47" s="6"/>
      <c r="H47" s="7">
        <f t="shared" si="2"/>
        <v>0</v>
      </c>
      <c r="I47" s="8"/>
    </row>
    <row r="48" spans="2:9" ht="72" customHeight="1" x14ac:dyDescent="0.25">
      <c r="B48" s="16" t="s">
        <v>93</v>
      </c>
      <c r="C48" s="9" t="s">
        <v>94</v>
      </c>
      <c r="D48" s="4" t="s">
        <v>0</v>
      </c>
      <c r="E48" s="86">
        <v>184.49</v>
      </c>
      <c r="F48" s="5"/>
      <c r="G48" s="6"/>
      <c r="H48" s="7">
        <f t="shared" si="2"/>
        <v>0</v>
      </c>
      <c r="I48" s="8"/>
    </row>
    <row r="49" spans="2:9" ht="69.75" customHeight="1" x14ac:dyDescent="0.25">
      <c r="B49" s="16" t="s">
        <v>95</v>
      </c>
      <c r="C49" s="34" t="s">
        <v>96</v>
      </c>
      <c r="D49" s="35" t="s">
        <v>0</v>
      </c>
      <c r="E49" s="90">
        <v>398.49</v>
      </c>
      <c r="F49" s="5"/>
      <c r="G49" s="6"/>
      <c r="H49" s="7">
        <f t="shared" si="2"/>
        <v>0</v>
      </c>
      <c r="I49" s="8"/>
    </row>
    <row r="50" spans="2:9" ht="75" customHeight="1" x14ac:dyDescent="0.25">
      <c r="B50" s="16" t="s">
        <v>97</v>
      </c>
      <c r="C50" s="9" t="s">
        <v>98</v>
      </c>
      <c r="D50" s="4" t="s">
        <v>0</v>
      </c>
      <c r="E50" s="86">
        <v>2007.39</v>
      </c>
      <c r="F50" s="5"/>
      <c r="G50" s="6"/>
      <c r="H50" s="7">
        <f t="shared" si="2"/>
        <v>0</v>
      </c>
      <c r="I50" s="8"/>
    </row>
    <row r="51" spans="2:9" ht="75" customHeight="1" x14ac:dyDescent="0.25">
      <c r="B51" s="16" t="s">
        <v>285</v>
      </c>
      <c r="C51" s="9" t="s">
        <v>284</v>
      </c>
      <c r="D51" s="4" t="s">
        <v>9</v>
      </c>
      <c r="E51" s="86">
        <v>408</v>
      </c>
      <c r="F51" s="5"/>
      <c r="G51" s="6"/>
      <c r="H51" s="7">
        <f t="shared" si="2"/>
        <v>0</v>
      </c>
      <c r="I51" s="8"/>
    </row>
    <row r="52" spans="2:9" ht="81" customHeight="1" x14ac:dyDescent="0.25">
      <c r="B52" s="16" t="s">
        <v>99</v>
      </c>
      <c r="C52" s="9" t="s">
        <v>100</v>
      </c>
      <c r="D52" s="4" t="s">
        <v>18</v>
      </c>
      <c r="E52" s="10">
        <v>36.619999999999997</v>
      </c>
      <c r="F52" s="76"/>
      <c r="G52" s="6"/>
      <c r="H52" s="7">
        <f t="shared" si="2"/>
        <v>0</v>
      </c>
      <c r="I52" s="8"/>
    </row>
    <row r="53" spans="2:9" ht="59.25" customHeight="1" x14ac:dyDescent="0.25">
      <c r="B53" s="40" t="s">
        <v>101</v>
      </c>
      <c r="C53" s="34" t="s">
        <v>102</v>
      </c>
      <c r="D53" s="35" t="s">
        <v>18</v>
      </c>
      <c r="E53" s="89">
        <v>15.32</v>
      </c>
      <c r="F53" s="5"/>
      <c r="G53" s="6"/>
      <c r="H53" s="7">
        <f t="shared" si="2"/>
        <v>0</v>
      </c>
      <c r="I53" s="8"/>
    </row>
    <row r="54" spans="2:9" x14ac:dyDescent="0.25">
      <c r="B54" s="41"/>
      <c r="C54" s="42" t="s">
        <v>103</v>
      </c>
      <c r="D54" s="43"/>
      <c r="E54" s="44"/>
      <c r="F54" s="45"/>
      <c r="G54" s="46"/>
      <c r="H54" s="47">
        <f>SUM(H40:H53)</f>
        <v>0</v>
      </c>
      <c r="I54" s="8"/>
    </row>
    <row r="55" spans="2:9" x14ac:dyDescent="0.25">
      <c r="B55" s="41"/>
      <c r="C55" s="48" t="s">
        <v>104</v>
      </c>
      <c r="D55" s="49"/>
      <c r="E55" s="50"/>
      <c r="F55" s="51"/>
      <c r="G55" s="52"/>
      <c r="H55" s="47"/>
      <c r="I55" s="8"/>
    </row>
    <row r="56" spans="2:9" ht="76.5" x14ac:dyDescent="0.25">
      <c r="B56" s="16" t="s">
        <v>185</v>
      </c>
      <c r="C56" s="34" t="s">
        <v>184</v>
      </c>
      <c r="D56" s="4" t="s">
        <v>8</v>
      </c>
      <c r="E56" s="10">
        <v>7.78</v>
      </c>
      <c r="F56" s="5"/>
      <c r="G56" s="6"/>
      <c r="H56" s="7">
        <f t="shared" ref="H56:H83" si="3">+E56*F56</f>
        <v>0</v>
      </c>
      <c r="I56" s="8"/>
    </row>
    <row r="57" spans="2:9" ht="95.25" customHeight="1" x14ac:dyDescent="0.25">
      <c r="B57" s="16" t="s">
        <v>183</v>
      </c>
      <c r="C57" s="34" t="s">
        <v>182</v>
      </c>
      <c r="D57" s="4" t="s">
        <v>8</v>
      </c>
      <c r="E57" s="10">
        <v>51.31</v>
      </c>
      <c r="F57" s="5"/>
      <c r="G57" s="6"/>
      <c r="H57" s="7">
        <f t="shared" si="3"/>
        <v>0</v>
      </c>
      <c r="I57" s="8"/>
    </row>
    <row r="58" spans="2:9" ht="73.5" customHeight="1" x14ac:dyDescent="0.25">
      <c r="B58" s="16" t="s">
        <v>105</v>
      </c>
      <c r="C58" s="54" t="s">
        <v>106</v>
      </c>
      <c r="D58" s="4" t="s">
        <v>8</v>
      </c>
      <c r="E58" s="10">
        <v>25.96</v>
      </c>
      <c r="F58" s="5"/>
      <c r="G58" s="6"/>
      <c r="H58" s="7">
        <f t="shared" si="3"/>
        <v>0</v>
      </c>
      <c r="I58" s="8"/>
    </row>
    <row r="59" spans="2:9" ht="81.75" customHeight="1" x14ac:dyDescent="0.25">
      <c r="B59" s="16" t="s">
        <v>177</v>
      </c>
      <c r="C59" s="34" t="s">
        <v>107</v>
      </c>
      <c r="D59" s="4" t="s">
        <v>8</v>
      </c>
      <c r="E59" s="10">
        <v>23.7</v>
      </c>
      <c r="F59" s="5"/>
      <c r="G59" s="6"/>
      <c r="H59" s="7">
        <f t="shared" si="3"/>
        <v>0</v>
      </c>
      <c r="I59" s="8"/>
    </row>
    <row r="60" spans="2:9" ht="82.5" customHeight="1" x14ac:dyDescent="0.25">
      <c r="B60" s="16" t="s">
        <v>187</v>
      </c>
      <c r="C60" s="55" t="s">
        <v>188</v>
      </c>
      <c r="D60" s="4" t="s">
        <v>8</v>
      </c>
      <c r="E60" s="10">
        <v>44.49</v>
      </c>
      <c r="F60" s="5"/>
      <c r="G60" s="6"/>
      <c r="H60" s="7">
        <f t="shared" si="3"/>
        <v>0</v>
      </c>
      <c r="I60" s="8"/>
    </row>
    <row r="61" spans="2:9" ht="84" customHeight="1" x14ac:dyDescent="0.25">
      <c r="B61" s="16" t="s">
        <v>190</v>
      </c>
      <c r="C61" s="55" t="s">
        <v>189</v>
      </c>
      <c r="D61" s="4" t="s">
        <v>8</v>
      </c>
      <c r="E61" s="10">
        <v>11.91</v>
      </c>
      <c r="F61" s="5"/>
      <c r="G61" s="6"/>
      <c r="H61" s="7">
        <f t="shared" si="3"/>
        <v>0</v>
      </c>
      <c r="I61" s="8"/>
    </row>
    <row r="62" spans="2:9" ht="87" customHeight="1" x14ac:dyDescent="0.25">
      <c r="B62" s="16" t="s">
        <v>192</v>
      </c>
      <c r="C62" s="55" t="s">
        <v>191</v>
      </c>
      <c r="D62" s="4" t="s">
        <v>8</v>
      </c>
      <c r="E62" s="10">
        <v>4.3499999999999996</v>
      </c>
      <c r="F62" s="5"/>
      <c r="G62" s="6"/>
      <c r="H62" s="7">
        <f t="shared" si="3"/>
        <v>0</v>
      </c>
      <c r="I62" s="8"/>
    </row>
    <row r="63" spans="2:9" ht="96.75" customHeight="1" x14ac:dyDescent="0.25">
      <c r="B63" s="16" t="s">
        <v>108</v>
      </c>
      <c r="C63" s="3" t="s">
        <v>109</v>
      </c>
      <c r="D63" s="4" t="s">
        <v>10</v>
      </c>
      <c r="E63" s="86">
        <v>80.48</v>
      </c>
      <c r="F63" s="5"/>
      <c r="G63" s="6"/>
      <c r="H63" s="7">
        <f t="shared" si="3"/>
        <v>0</v>
      </c>
      <c r="I63" s="8"/>
    </row>
    <row r="64" spans="2:9" ht="96.75" customHeight="1" x14ac:dyDescent="0.25">
      <c r="B64" s="16" t="s">
        <v>194</v>
      </c>
      <c r="C64" s="3" t="s">
        <v>193</v>
      </c>
      <c r="D64" s="4" t="s">
        <v>10</v>
      </c>
      <c r="E64" s="86">
        <v>18.670000000000002</v>
      </c>
      <c r="F64" s="5"/>
      <c r="G64" s="6"/>
      <c r="H64" s="7">
        <f t="shared" si="3"/>
        <v>0</v>
      </c>
      <c r="I64" s="8"/>
    </row>
    <row r="65" spans="2:10" ht="83.25" customHeight="1" x14ac:dyDescent="0.25">
      <c r="B65" s="16" t="s">
        <v>139</v>
      </c>
      <c r="C65" s="55" t="s">
        <v>140</v>
      </c>
      <c r="D65" s="4" t="s">
        <v>8</v>
      </c>
      <c r="E65" s="10">
        <v>25.5</v>
      </c>
      <c r="F65" s="5"/>
      <c r="G65" s="6"/>
      <c r="H65" s="7">
        <f t="shared" si="3"/>
        <v>0</v>
      </c>
      <c r="I65" s="8"/>
    </row>
    <row r="66" spans="2:10" s="15" customFormat="1" ht="83.25" customHeight="1" x14ac:dyDescent="0.25">
      <c r="B66" s="16" t="s">
        <v>138</v>
      </c>
      <c r="C66" s="3" t="s">
        <v>110</v>
      </c>
      <c r="D66" s="4" t="s">
        <v>10</v>
      </c>
      <c r="E66" s="86">
        <v>8.07</v>
      </c>
      <c r="F66" s="5"/>
      <c r="G66" s="6"/>
      <c r="H66" s="7">
        <f t="shared" ref="H66:H67" si="4">+E66*F66</f>
        <v>0</v>
      </c>
      <c r="I66" s="14"/>
    </row>
    <row r="67" spans="2:10" s="15" customFormat="1" ht="83.25" customHeight="1" x14ac:dyDescent="0.25">
      <c r="B67" s="16" t="s">
        <v>196</v>
      </c>
      <c r="C67" s="3" t="s">
        <v>195</v>
      </c>
      <c r="D67" s="4" t="s">
        <v>10</v>
      </c>
      <c r="E67" s="86">
        <v>19.86</v>
      </c>
      <c r="F67" s="5"/>
      <c r="G67" s="6"/>
      <c r="H67" s="7">
        <f t="shared" si="4"/>
        <v>0</v>
      </c>
      <c r="I67" s="14"/>
    </row>
    <row r="68" spans="2:10" s="15" customFormat="1" ht="69" customHeight="1" x14ac:dyDescent="0.25">
      <c r="B68" s="16" t="s">
        <v>224</v>
      </c>
      <c r="C68" s="3" t="s">
        <v>225</v>
      </c>
      <c r="D68" s="4" t="s">
        <v>10</v>
      </c>
      <c r="E68" s="86">
        <v>94</v>
      </c>
      <c r="F68" s="5"/>
      <c r="G68" s="6"/>
      <c r="H68" s="7">
        <f t="shared" si="3"/>
        <v>0</v>
      </c>
      <c r="I68" s="14"/>
    </row>
    <row r="69" spans="2:10" s="15" customFormat="1" ht="92.25" customHeight="1" x14ac:dyDescent="0.25">
      <c r="B69" s="16" t="s">
        <v>226</v>
      </c>
      <c r="C69" s="55" t="s">
        <v>227</v>
      </c>
      <c r="D69" s="4" t="s">
        <v>228</v>
      </c>
      <c r="E69" s="86">
        <v>2</v>
      </c>
      <c r="F69" s="5"/>
      <c r="G69" s="6"/>
      <c r="H69" s="7">
        <f t="shared" si="3"/>
        <v>0</v>
      </c>
      <c r="I69" s="83"/>
      <c r="J69" s="84"/>
    </row>
    <row r="70" spans="2:10" ht="36" customHeight="1" x14ac:dyDescent="0.25">
      <c r="B70" s="40" t="s">
        <v>111</v>
      </c>
      <c r="C70" s="54" t="s">
        <v>112</v>
      </c>
      <c r="D70" s="35" t="s">
        <v>8</v>
      </c>
      <c r="E70" s="90">
        <v>13.22</v>
      </c>
      <c r="F70" s="5"/>
      <c r="G70" s="6"/>
      <c r="H70" s="7">
        <f t="shared" si="3"/>
        <v>0</v>
      </c>
      <c r="I70" s="8"/>
    </row>
    <row r="71" spans="2:10" ht="154.5" customHeight="1" x14ac:dyDescent="0.25">
      <c r="B71" s="16" t="s">
        <v>113</v>
      </c>
      <c r="C71" s="55" t="s">
        <v>114</v>
      </c>
      <c r="D71" s="4" t="s">
        <v>10</v>
      </c>
      <c r="E71" s="10">
        <v>9.0399999999999991</v>
      </c>
      <c r="F71" s="5"/>
      <c r="G71" s="6"/>
      <c r="H71" s="7">
        <f t="shared" si="3"/>
        <v>0</v>
      </c>
      <c r="I71" s="8"/>
    </row>
    <row r="72" spans="2:10" ht="123" customHeight="1" x14ac:dyDescent="0.25">
      <c r="B72" s="16" t="s">
        <v>115</v>
      </c>
      <c r="C72" s="9" t="s">
        <v>116</v>
      </c>
      <c r="D72" s="4" t="s">
        <v>8</v>
      </c>
      <c r="E72" s="10">
        <v>19.2</v>
      </c>
      <c r="F72" s="5"/>
      <c r="G72" s="6"/>
      <c r="H72" s="7">
        <f t="shared" si="3"/>
        <v>0</v>
      </c>
      <c r="I72" s="8"/>
    </row>
    <row r="73" spans="2:10" ht="132.75" customHeight="1" x14ac:dyDescent="0.25">
      <c r="B73" s="16" t="s">
        <v>117</v>
      </c>
      <c r="C73" s="9" t="s">
        <v>153</v>
      </c>
      <c r="D73" s="4" t="s">
        <v>10</v>
      </c>
      <c r="E73" s="10">
        <v>315.42</v>
      </c>
      <c r="F73" s="5"/>
      <c r="G73" s="6"/>
      <c r="H73" s="7">
        <f t="shared" si="3"/>
        <v>0</v>
      </c>
      <c r="I73" s="8"/>
    </row>
    <row r="74" spans="2:10" ht="51" x14ac:dyDescent="0.25">
      <c r="B74" s="16" t="s">
        <v>198</v>
      </c>
      <c r="C74" s="9" t="s">
        <v>197</v>
      </c>
      <c r="D74" s="4" t="s">
        <v>10</v>
      </c>
      <c r="E74" s="10">
        <v>25.34</v>
      </c>
      <c r="F74" s="5"/>
      <c r="G74" s="6"/>
      <c r="H74" s="7">
        <f t="shared" ref="H74:H75" si="5">+E74*F74</f>
        <v>0</v>
      </c>
      <c r="I74" s="8"/>
    </row>
    <row r="75" spans="2:10" ht="134.25" customHeight="1" x14ac:dyDescent="0.25">
      <c r="B75" s="16" t="s">
        <v>200</v>
      </c>
      <c r="C75" s="9" t="s">
        <v>199</v>
      </c>
      <c r="D75" s="4" t="s">
        <v>10</v>
      </c>
      <c r="E75" s="10">
        <v>31.4</v>
      </c>
      <c r="F75" s="5"/>
      <c r="G75" s="6"/>
      <c r="H75" s="7">
        <f t="shared" si="5"/>
        <v>0</v>
      </c>
      <c r="I75" s="8"/>
    </row>
    <row r="76" spans="2:10" ht="115.5" customHeight="1" x14ac:dyDescent="0.25">
      <c r="B76" s="16" t="s">
        <v>118</v>
      </c>
      <c r="C76" s="9" t="s">
        <v>154</v>
      </c>
      <c r="D76" s="4" t="s">
        <v>10</v>
      </c>
      <c r="E76" s="86">
        <v>1100.5999999999999</v>
      </c>
      <c r="F76" s="5"/>
      <c r="G76" s="6"/>
      <c r="H76" s="7">
        <f t="shared" si="3"/>
        <v>0</v>
      </c>
      <c r="I76" s="8"/>
    </row>
    <row r="77" spans="2:10" ht="76.5" x14ac:dyDescent="0.25">
      <c r="B77" s="40" t="s">
        <v>119</v>
      </c>
      <c r="C77" s="34" t="s">
        <v>155</v>
      </c>
      <c r="D77" s="35" t="s">
        <v>8</v>
      </c>
      <c r="E77" s="10">
        <v>279.32</v>
      </c>
      <c r="F77" s="5"/>
      <c r="G77" s="6"/>
      <c r="H77" s="7">
        <f t="shared" si="3"/>
        <v>0</v>
      </c>
      <c r="I77" s="8"/>
    </row>
    <row r="78" spans="2:10" ht="102" x14ac:dyDescent="0.25">
      <c r="B78" s="16" t="s">
        <v>223</v>
      </c>
      <c r="C78" s="9" t="s">
        <v>222</v>
      </c>
      <c r="D78" s="4" t="s">
        <v>10</v>
      </c>
      <c r="E78" s="10">
        <v>108.82</v>
      </c>
      <c r="F78" s="5"/>
      <c r="G78" s="6"/>
      <c r="H78" s="7">
        <f t="shared" si="3"/>
        <v>0</v>
      </c>
      <c r="I78" s="8"/>
    </row>
    <row r="79" spans="2:10" ht="103.5" customHeight="1" x14ac:dyDescent="0.25">
      <c r="B79" s="16" t="s">
        <v>221</v>
      </c>
      <c r="C79" s="9" t="s">
        <v>220</v>
      </c>
      <c r="D79" s="4" t="s">
        <v>10</v>
      </c>
      <c r="E79" s="10">
        <v>7.47</v>
      </c>
      <c r="F79" s="5"/>
      <c r="G79" s="6"/>
      <c r="H79" s="7">
        <f t="shared" si="3"/>
        <v>0</v>
      </c>
      <c r="I79" s="8"/>
    </row>
    <row r="80" spans="2:10" ht="80.25" customHeight="1" x14ac:dyDescent="0.25">
      <c r="B80" s="16" t="s">
        <v>219</v>
      </c>
      <c r="C80" s="9" t="s">
        <v>294</v>
      </c>
      <c r="D80" s="4" t="s">
        <v>10</v>
      </c>
      <c r="E80" s="10">
        <v>25.74</v>
      </c>
      <c r="F80" s="5"/>
      <c r="G80" s="6"/>
      <c r="H80" s="7">
        <f t="shared" si="3"/>
        <v>0</v>
      </c>
      <c r="I80" s="8"/>
    </row>
    <row r="81" spans="2:9" ht="153.75" customHeight="1" x14ac:dyDescent="0.25">
      <c r="B81" s="16" t="s">
        <v>120</v>
      </c>
      <c r="C81" s="9" t="s">
        <v>159</v>
      </c>
      <c r="D81" s="4" t="s">
        <v>10</v>
      </c>
      <c r="E81" s="10">
        <v>175.32</v>
      </c>
      <c r="F81" s="5"/>
      <c r="G81" s="6"/>
      <c r="H81" s="7">
        <f t="shared" ref="H81" si="6">+E81*F81</f>
        <v>0</v>
      </c>
      <c r="I81" s="8"/>
    </row>
    <row r="82" spans="2:9" ht="129" customHeight="1" x14ac:dyDescent="0.25">
      <c r="B82" s="16" t="s">
        <v>229</v>
      </c>
      <c r="C82" s="9" t="s">
        <v>230</v>
      </c>
      <c r="D82" s="4" t="s">
        <v>8</v>
      </c>
      <c r="E82" s="10">
        <f>6.2+4.1</f>
        <v>10.3</v>
      </c>
      <c r="F82" s="5"/>
      <c r="G82" s="6"/>
      <c r="H82" s="7">
        <f t="shared" si="3"/>
        <v>0</v>
      </c>
      <c r="I82" s="8"/>
    </row>
    <row r="83" spans="2:9" ht="58.5" customHeight="1" x14ac:dyDescent="0.25">
      <c r="B83" s="16" t="s">
        <v>121</v>
      </c>
      <c r="C83" s="9" t="s">
        <v>122</v>
      </c>
      <c r="D83" s="4" t="s">
        <v>15</v>
      </c>
      <c r="E83" s="10">
        <v>1</v>
      </c>
      <c r="F83" s="5"/>
      <c r="G83" s="6"/>
      <c r="H83" s="7">
        <f t="shared" si="3"/>
        <v>0</v>
      </c>
      <c r="I83" s="8"/>
    </row>
    <row r="84" spans="2:9" x14ac:dyDescent="0.25">
      <c r="B84" s="41"/>
      <c r="C84" s="42" t="s">
        <v>123</v>
      </c>
      <c r="D84" s="43"/>
      <c r="E84" s="44"/>
      <c r="F84" s="45"/>
      <c r="G84" s="46"/>
      <c r="H84" s="47">
        <f>+SUM(H56:H83)</f>
        <v>0</v>
      </c>
      <c r="I84" s="8"/>
    </row>
    <row r="85" spans="2:9" x14ac:dyDescent="0.25">
      <c r="B85" s="41"/>
      <c r="C85" s="48" t="s">
        <v>32</v>
      </c>
      <c r="D85" s="49"/>
      <c r="E85" s="50"/>
      <c r="F85" s="51"/>
      <c r="G85" s="52"/>
      <c r="H85" s="47"/>
      <c r="I85" s="56"/>
    </row>
    <row r="86" spans="2:9" ht="120.75" customHeight="1" x14ac:dyDescent="0.25">
      <c r="B86" s="16" t="s">
        <v>201</v>
      </c>
      <c r="C86" s="9" t="s">
        <v>202</v>
      </c>
      <c r="D86" s="4" t="s">
        <v>9</v>
      </c>
      <c r="E86" s="10">
        <v>2</v>
      </c>
      <c r="F86" s="5"/>
      <c r="G86" s="53"/>
      <c r="H86" s="7">
        <f t="shared" ref="H86:H94" si="7">+E86*F86</f>
        <v>0</v>
      </c>
      <c r="I86" s="56"/>
    </row>
    <row r="87" spans="2:9" ht="106.5" customHeight="1" x14ac:dyDescent="0.25">
      <c r="B87" s="16" t="s">
        <v>203</v>
      </c>
      <c r="C87" s="9" t="s">
        <v>204</v>
      </c>
      <c r="D87" s="4" t="s">
        <v>9</v>
      </c>
      <c r="E87" s="10">
        <v>4</v>
      </c>
      <c r="F87" s="5"/>
      <c r="G87" s="53"/>
      <c r="H87" s="7">
        <f t="shared" si="7"/>
        <v>0</v>
      </c>
      <c r="I87" s="56"/>
    </row>
    <row r="88" spans="2:9" ht="106.5" customHeight="1" x14ac:dyDescent="0.25">
      <c r="B88" s="16" t="s">
        <v>205</v>
      </c>
      <c r="C88" s="9" t="s">
        <v>206</v>
      </c>
      <c r="D88" s="4" t="s">
        <v>9</v>
      </c>
      <c r="E88" s="10">
        <v>1</v>
      </c>
      <c r="F88" s="5"/>
      <c r="G88" s="53"/>
      <c r="H88" s="7">
        <f t="shared" si="7"/>
        <v>0</v>
      </c>
      <c r="I88" s="56"/>
    </row>
    <row r="89" spans="2:9" ht="97.5" customHeight="1" x14ac:dyDescent="0.25">
      <c r="B89" s="16" t="s">
        <v>124</v>
      </c>
      <c r="C89" s="9" t="s">
        <v>207</v>
      </c>
      <c r="D89" s="4" t="s">
        <v>10</v>
      </c>
      <c r="E89" s="10">
        <v>20.39</v>
      </c>
      <c r="F89" s="5"/>
      <c r="G89" s="53"/>
      <c r="H89" s="7">
        <f t="shared" si="7"/>
        <v>0</v>
      </c>
      <c r="I89" s="56"/>
    </row>
    <row r="90" spans="2:9" ht="101.25" customHeight="1" x14ac:dyDescent="0.25">
      <c r="B90" s="16" t="s">
        <v>210</v>
      </c>
      <c r="C90" s="9" t="s">
        <v>211</v>
      </c>
      <c r="D90" s="4" t="s">
        <v>10</v>
      </c>
      <c r="E90" s="10">
        <v>4.08</v>
      </c>
      <c r="F90" s="5"/>
      <c r="G90" s="53"/>
      <c r="H90" s="7">
        <f t="shared" si="7"/>
        <v>0</v>
      </c>
      <c r="I90" s="56"/>
    </row>
    <row r="91" spans="2:9" ht="122.25" customHeight="1" x14ac:dyDescent="0.25">
      <c r="B91" s="16" t="s">
        <v>208</v>
      </c>
      <c r="C91" s="82" t="s">
        <v>209</v>
      </c>
      <c r="D91" s="4" t="s">
        <v>10</v>
      </c>
      <c r="E91" s="10">
        <v>2.67</v>
      </c>
      <c r="F91" s="5"/>
      <c r="G91" s="53"/>
      <c r="H91" s="7">
        <f t="shared" si="7"/>
        <v>0</v>
      </c>
      <c r="I91" s="56"/>
    </row>
    <row r="92" spans="2:9" ht="92.25" customHeight="1" x14ac:dyDescent="0.25">
      <c r="B92" s="16" t="s">
        <v>212</v>
      </c>
      <c r="C92" s="9" t="s">
        <v>213</v>
      </c>
      <c r="D92" s="4" t="s">
        <v>10</v>
      </c>
      <c r="E92" s="10">
        <v>7.13</v>
      </c>
      <c r="F92" s="5"/>
      <c r="G92" s="53"/>
      <c r="H92" s="7">
        <f t="shared" si="7"/>
        <v>0</v>
      </c>
      <c r="I92" s="56"/>
    </row>
    <row r="93" spans="2:9" ht="101.25" customHeight="1" x14ac:dyDescent="0.25">
      <c r="B93" s="16" t="s">
        <v>214</v>
      </c>
      <c r="C93" s="9" t="s">
        <v>215</v>
      </c>
      <c r="D93" s="4" t="s">
        <v>8</v>
      </c>
      <c r="E93" s="10">
        <v>14.84</v>
      </c>
      <c r="F93" s="5"/>
      <c r="G93" s="53"/>
      <c r="H93" s="7">
        <f t="shared" si="7"/>
        <v>0</v>
      </c>
      <c r="I93" s="56"/>
    </row>
    <row r="94" spans="2:9" ht="51" x14ac:dyDescent="0.25">
      <c r="B94" s="16" t="s">
        <v>216</v>
      </c>
      <c r="C94" s="9" t="s">
        <v>217</v>
      </c>
      <c r="D94" s="4" t="s">
        <v>9</v>
      </c>
      <c r="E94" s="10">
        <v>12</v>
      </c>
      <c r="F94" s="5"/>
      <c r="G94" s="53"/>
      <c r="H94" s="7">
        <f t="shared" si="7"/>
        <v>0</v>
      </c>
      <c r="I94" s="56"/>
    </row>
    <row r="95" spans="2:9" x14ac:dyDescent="0.25">
      <c r="B95" s="41"/>
      <c r="C95" s="42" t="s">
        <v>125</v>
      </c>
      <c r="D95" s="43"/>
      <c r="E95" s="44"/>
      <c r="F95" s="45"/>
      <c r="G95" s="46"/>
      <c r="H95" s="47">
        <f>SUM(H86:H94)</f>
        <v>0</v>
      </c>
      <c r="I95" s="13"/>
    </row>
    <row r="96" spans="2:9" x14ac:dyDescent="0.25">
      <c r="B96" s="41"/>
      <c r="C96" s="42" t="s">
        <v>42</v>
      </c>
      <c r="D96" s="43"/>
      <c r="E96" s="44"/>
      <c r="F96" s="45"/>
      <c r="G96" s="46"/>
      <c r="H96" s="47"/>
      <c r="I96" s="8"/>
    </row>
    <row r="97" spans="2:9" x14ac:dyDescent="0.25">
      <c r="B97" s="16"/>
      <c r="C97" s="42" t="s">
        <v>218</v>
      </c>
      <c r="D97" s="43"/>
      <c r="E97" s="45"/>
      <c r="F97" s="45"/>
      <c r="G97" s="46"/>
      <c r="H97" s="47"/>
      <c r="I97" s="8"/>
    </row>
    <row r="98" spans="2:9" ht="87.75" customHeight="1" x14ac:dyDescent="0.25">
      <c r="B98" s="16" t="s">
        <v>231</v>
      </c>
      <c r="C98" s="9" t="s">
        <v>232</v>
      </c>
      <c r="D98" s="4" t="s">
        <v>9</v>
      </c>
      <c r="E98" s="10">
        <v>3</v>
      </c>
      <c r="F98" s="5"/>
      <c r="G98" s="6"/>
      <c r="H98" s="7">
        <f t="shared" ref="H98:H112" si="8">+E98*F98</f>
        <v>0</v>
      </c>
      <c r="I98" s="8"/>
    </row>
    <row r="99" spans="2:9" ht="84.75" customHeight="1" x14ac:dyDescent="0.25">
      <c r="B99" s="16" t="s">
        <v>233</v>
      </c>
      <c r="C99" s="9" t="s">
        <v>234</v>
      </c>
      <c r="D99" s="4" t="s">
        <v>9</v>
      </c>
      <c r="E99" s="10">
        <v>5</v>
      </c>
      <c r="F99" s="5"/>
      <c r="G99" s="6"/>
      <c r="H99" s="7">
        <f t="shared" si="8"/>
        <v>0</v>
      </c>
      <c r="I99" s="8"/>
    </row>
    <row r="100" spans="2:9" ht="100.5" customHeight="1" x14ac:dyDescent="0.25">
      <c r="B100" s="16" t="s">
        <v>235</v>
      </c>
      <c r="C100" s="9" t="s">
        <v>236</v>
      </c>
      <c r="D100" s="4" t="s">
        <v>9</v>
      </c>
      <c r="E100" s="10">
        <v>8</v>
      </c>
      <c r="F100" s="5"/>
      <c r="G100" s="6"/>
      <c r="H100" s="7">
        <f t="shared" si="8"/>
        <v>0</v>
      </c>
      <c r="I100" s="8"/>
    </row>
    <row r="101" spans="2:9" ht="86.25" customHeight="1" x14ac:dyDescent="0.25">
      <c r="B101" s="16" t="s">
        <v>237</v>
      </c>
      <c r="C101" s="9" t="s">
        <v>238</v>
      </c>
      <c r="D101" s="4" t="s">
        <v>8</v>
      </c>
      <c r="E101" s="10">
        <v>18</v>
      </c>
      <c r="F101" s="5"/>
      <c r="G101" s="6"/>
      <c r="H101" s="7">
        <f t="shared" si="8"/>
        <v>0</v>
      </c>
      <c r="I101" s="8"/>
    </row>
    <row r="102" spans="2:9" ht="88.5" customHeight="1" x14ac:dyDescent="0.25">
      <c r="B102" s="16" t="s">
        <v>239</v>
      </c>
      <c r="C102" s="9" t="s">
        <v>240</v>
      </c>
      <c r="D102" s="4" t="s">
        <v>8</v>
      </c>
      <c r="E102" s="10">
        <v>13</v>
      </c>
      <c r="F102" s="5"/>
      <c r="G102" s="6"/>
      <c r="H102" s="7">
        <f t="shared" si="8"/>
        <v>0</v>
      </c>
      <c r="I102" s="8"/>
    </row>
    <row r="103" spans="2:9" ht="99" customHeight="1" x14ac:dyDescent="0.25">
      <c r="B103" s="16" t="s">
        <v>241</v>
      </c>
      <c r="C103" s="9" t="s">
        <v>242</v>
      </c>
      <c r="D103" s="4" t="s">
        <v>8</v>
      </c>
      <c r="E103" s="10">
        <v>31</v>
      </c>
      <c r="F103" s="5"/>
      <c r="G103" s="6"/>
      <c r="H103" s="7">
        <f t="shared" si="8"/>
        <v>0</v>
      </c>
      <c r="I103" s="8"/>
    </row>
    <row r="104" spans="2:9" ht="87.75" customHeight="1" x14ac:dyDescent="0.25">
      <c r="B104" s="16" t="s">
        <v>243</v>
      </c>
      <c r="C104" s="9" t="s">
        <v>244</v>
      </c>
      <c r="D104" s="4" t="s">
        <v>9</v>
      </c>
      <c r="E104" s="10">
        <v>1</v>
      </c>
      <c r="F104" s="5"/>
      <c r="G104" s="6"/>
      <c r="H104" s="7">
        <f t="shared" si="8"/>
        <v>0</v>
      </c>
      <c r="I104" s="8"/>
    </row>
    <row r="105" spans="2:9" ht="122.25" customHeight="1" x14ac:dyDescent="0.25">
      <c r="B105" s="16" t="s">
        <v>245</v>
      </c>
      <c r="C105" s="9" t="s">
        <v>246</v>
      </c>
      <c r="D105" s="4" t="s">
        <v>9</v>
      </c>
      <c r="E105" s="10">
        <v>4</v>
      </c>
      <c r="F105" s="5"/>
      <c r="G105" s="6"/>
      <c r="H105" s="7">
        <f t="shared" si="8"/>
        <v>0</v>
      </c>
      <c r="I105" s="8"/>
    </row>
    <row r="106" spans="2:9" ht="114" customHeight="1" x14ac:dyDescent="0.25">
      <c r="B106" s="16" t="s">
        <v>247</v>
      </c>
      <c r="C106" s="9" t="s">
        <v>248</v>
      </c>
      <c r="D106" s="4" t="s">
        <v>9</v>
      </c>
      <c r="E106" s="10">
        <v>1</v>
      </c>
      <c r="F106" s="5"/>
      <c r="G106" s="6"/>
      <c r="H106" s="7">
        <f t="shared" si="8"/>
        <v>0</v>
      </c>
      <c r="I106" s="8"/>
    </row>
    <row r="107" spans="2:9" ht="85.5" customHeight="1" x14ac:dyDescent="0.25">
      <c r="B107" s="16" t="s">
        <v>249</v>
      </c>
      <c r="C107" s="9" t="s">
        <v>250</v>
      </c>
      <c r="D107" s="4" t="s">
        <v>9</v>
      </c>
      <c r="E107" s="10">
        <v>2</v>
      </c>
      <c r="F107" s="5"/>
      <c r="G107" s="6"/>
      <c r="H107" s="7">
        <f t="shared" si="8"/>
        <v>0</v>
      </c>
      <c r="I107" s="8"/>
    </row>
    <row r="108" spans="2:9" ht="78" customHeight="1" x14ac:dyDescent="0.25">
      <c r="B108" s="16" t="s">
        <v>251</v>
      </c>
      <c r="C108" s="9" t="s">
        <v>252</v>
      </c>
      <c r="D108" s="4" t="s">
        <v>9</v>
      </c>
      <c r="E108" s="10">
        <v>3</v>
      </c>
      <c r="F108" s="5"/>
      <c r="G108" s="6"/>
      <c r="H108" s="7">
        <f t="shared" si="8"/>
        <v>0</v>
      </c>
      <c r="I108" s="8"/>
    </row>
    <row r="109" spans="2:9" ht="73.5" customHeight="1" x14ac:dyDescent="0.25">
      <c r="B109" s="16" t="s">
        <v>253</v>
      </c>
      <c r="C109" s="9" t="s">
        <v>254</v>
      </c>
      <c r="D109" s="4" t="s">
        <v>9</v>
      </c>
      <c r="E109" s="10">
        <v>1</v>
      </c>
      <c r="F109" s="5"/>
      <c r="G109" s="6"/>
      <c r="H109" s="7">
        <f t="shared" si="8"/>
        <v>0</v>
      </c>
      <c r="I109" s="8"/>
    </row>
    <row r="110" spans="2:9" ht="108.75" customHeight="1" x14ac:dyDescent="0.25">
      <c r="B110" s="16" t="s">
        <v>255</v>
      </c>
      <c r="C110" s="9" t="s">
        <v>256</v>
      </c>
      <c r="D110" s="4" t="s">
        <v>9</v>
      </c>
      <c r="E110" s="10">
        <v>1</v>
      </c>
      <c r="F110" s="5"/>
      <c r="G110" s="6"/>
      <c r="H110" s="7">
        <f t="shared" si="8"/>
        <v>0</v>
      </c>
      <c r="I110" s="8"/>
    </row>
    <row r="111" spans="2:9" ht="57" customHeight="1" x14ac:dyDescent="0.25">
      <c r="B111" s="16" t="s">
        <v>257</v>
      </c>
      <c r="C111" s="9" t="s">
        <v>258</v>
      </c>
      <c r="D111" s="4" t="s">
        <v>9</v>
      </c>
      <c r="E111" s="10">
        <v>2</v>
      </c>
      <c r="F111" s="5"/>
      <c r="G111" s="6"/>
      <c r="H111" s="7">
        <f t="shared" si="8"/>
        <v>0</v>
      </c>
      <c r="I111" s="8"/>
    </row>
    <row r="112" spans="2:9" ht="46.5" customHeight="1" x14ac:dyDescent="0.25">
      <c r="B112" s="16" t="s">
        <v>259</v>
      </c>
      <c r="C112" s="9" t="s">
        <v>260</v>
      </c>
      <c r="D112" s="4" t="s">
        <v>9</v>
      </c>
      <c r="E112" s="10">
        <v>2</v>
      </c>
      <c r="F112" s="5"/>
      <c r="G112" s="6"/>
      <c r="H112" s="7">
        <f t="shared" si="8"/>
        <v>0</v>
      </c>
      <c r="I112" s="8"/>
    </row>
    <row r="113" spans="2:9" x14ac:dyDescent="0.25">
      <c r="B113" s="16"/>
      <c r="C113" s="42" t="s">
        <v>261</v>
      </c>
      <c r="D113" s="43"/>
      <c r="E113" s="44"/>
      <c r="F113" s="45"/>
      <c r="G113" s="46"/>
      <c r="H113" s="47">
        <f>SUM(H98:H112)</f>
        <v>0</v>
      </c>
      <c r="I113" s="8"/>
    </row>
    <row r="114" spans="2:9" x14ac:dyDescent="0.25">
      <c r="B114" s="16"/>
      <c r="C114" s="42" t="s">
        <v>126</v>
      </c>
      <c r="D114" s="43"/>
      <c r="E114" s="45"/>
      <c r="F114" s="45"/>
      <c r="G114" s="46"/>
      <c r="H114" s="47"/>
      <c r="I114" s="8"/>
    </row>
    <row r="115" spans="2:9" ht="84.75" customHeight="1" x14ac:dyDescent="0.25">
      <c r="B115" s="16" t="s">
        <v>127</v>
      </c>
      <c r="C115" s="9" t="s">
        <v>128</v>
      </c>
      <c r="D115" s="4" t="s">
        <v>37</v>
      </c>
      <c r="E115" s="10">
        <f>16+6+31</f>
        <v>53</v>
      </c>
      <c r="F115" s="5"/>
      <c r="G115" s="6"/>
      <c r="H115" s="7">
        <f t="shared" ref="H115:H120" si="9">+E115*F115</f>
        <v>0</v>
      </c>
      <c r="I115" s="8"/>
    </row>
    <row r="116" spans="2:9" ht="95.25" customHeight="1" x14ac:dyDescent="0.25">
      <c r="B116" s="16" t="s">
        <v>290</v>
      </c>
      <c r="C116" s="9" t="s">
        <v>293</v>
      </c>
      <c r="D116" s="4" t="s">
        <v>37</v>
      </c>
      <c r="E116" s="10">
        <v>4</v>
      </c>
      <c r="F116" s="5"/>
      <c r="G116" s="6"/>
      <c r="H116" s="7">
        <f t="shared" si="9"/>
        <v>0</v>
      </c>
      <c r="I116" s="8"/>
    </row>
    <row r="117" spans="2:9" ht="95.25" customHeight="1" x14ac:dyDescent="0.25">
      <c r="B117" s="40" t="s">
        <v>129</v>
      </c>
      <c r="C117" s="34" t="s">
        <v>130</v>
      </c>
      <c r="D117" s="35" t="s">
        <v>37</v>
      </c>
      <c r="E117" s="10">
        <f>7+2</f>
        <v>9</v>
      </c>
      <c r="F117" s="5"/>
      <c r="G117" s="6"/>
      <c r="H117" s="7">
        <f t="shared" si="9"/>
        <v>0</v>
      </c>
      <c r="I117" s="8"/>
    </row>
    <row r="118" spans="2:9" ht="68.25" customHeight="1" x14ac:dyDescent="0.25">
      <c r="B118" s="16" t="s">
        <v>286</v>
      </c>
      <c r="C118" s="9" t="s">
        <v>287</v>
      </c>
      <c r="D118" s="4" t="s">
        <v>37</v>
      </c>
      <c r="E118" s="10">
        <v>8</v>
      </c>
      <c r="F118" s="5"/>
      <c r="G118" s="6"/>
      <c r="H118" s="7">
        <f t="shared" si="9"/>
        <v>0</v>
      </c>
      <c r="I118" s="8"/>
    </row>
    <row r="119" spans="2:9" ht="69.75" customHeight="1" x14ac:dyDescent="0.25">
      <c r="B119" s="16" t="s">
        <v>262</v>
      </c>
      <c r="C119" s="9" t="s">
        <v>263</v>
      </c>
      <c r="D119" s="4" t="s">
        <v>37</v>
      </c>
      <c r="E119" s="10">
        <v>4</v>
      </c>
      <c r="F119" s="5"/>
      <c r="G119" s="6"/>
      <c r="H119" s="7">
        <f t="shared" si="9"/>
        <v>0</v>
      </c>
      <c r="I119" s="8"/>
    </row>
    <row r="120" spans="2:9" ht="84" customHeight="1" x14ac:dyDescent="0.25">
      <c r="B120" s="16" t="s">
        <v>131</v>
      </c>
      <c r="C120" s="9" t="s">
        <v>132</v>
      </c>
      <c r="D120" s="4" t="s">
        <v>37</v>
      </c>
      <c r="E120" s="10">
        <v>2</v>
      </c>
      <c r="F120" s="5"/>
      <c r="G120" s="6"/>
      <c r="H120" s="7">
        <f t="shared" si="9"/>
        <v>0</v>
      </c>
      <c r="I120" s="8"/>
    </row>
    <row r="121" spans="2:9" ht="101.25" customHeight="1" x14ac:dyDescent="0.25">
      <c r="B121" s="16" t="s">
        <v>291</v>
      </c>
      <c r="C121" s="9" t="s">
        <v>292</v>
      </c>
      <c r="D121" s="4" t="s">
        <v>9</v>
      </c>
      <c r="E121" s="10">
        <f>16+6</f>
        <v>22</v>
      </c>
      <c r="F121" s="5"/>
      <c r="G121" s="6"/>
      <c r="H121" s="7">
        <f t="shared" ref="H121:H140" si="10">+F121*E121</f>
        <v>0</v>
      </c>
      <c r="I121" s="8"/>
    </row>
    <row r="122" spans="2:9" ht="72" customHeight="1" x14ac:dyDescent="0.25">
      <c r="B122" s="16" t="s">
        <v>270</v>
      </c>
      <c r="C122" s="9" t="s">
        <v>271</v>
      </c>
      <c r="D122" s="4" t="s">
        <v>9</v>
      </c>
      <c r="E122" s="10">
        <v>4</v>
      </c>
      <c r="F122" s="5"/>
      <c r="G122" s="6"/>
      <c r="H122" s="7">
        <f t="shared" si="10"/>
        <v>0</v>
      </c>
      <c r="I122" s="8"/>
    </row>
    <row r="123" spans="2:9" ht="77.25" customHeight="1" x14ac:dyDescent="0.25">
      <c r="B123" s="16" t="s">
        <v>38</v>
      </c>
      <c r="C123" s="9" t="s">
        <v>39</v>
      </c>
      <c r="D123" s="4" t="s">
        <v>9</v>
      </c>
      <c r="E123" s="10">
        <v>31</v>
      </c>
      <c r="F123" s="5"/>
      <c r="G123" s="6"/>
      <c r="H123" s="7">
        <f t="shared" si="10"/>
        <v>0</v>
      </c>
      <c r="I123" s="8"/>
    </row>
    <row r="124" spans="2:9" s="15" customFormat="1" ht="93.75" customHeight="1" x14ac:dyDescent="0.25">
      <c r="B124" s="16" t="s">
        <v>264</v>
      </c>
      <c r="C124" s="9" t="s">
        <v>265</v>
      </c>
      <c r="D124" s="4" t="s">
        <v>9</v>
      </c>
      <c r="E124" s="10">
        <v>1</v>
      </c>
      <c r="F124" s="5"/>
      <c r="G124" s="6"/>
      <c r="H124" s="7">
        <f t="shared" si="10"/>
        <v>0</v>
      </c>
      <c r="I124" s="14"/>
    </row>
    <row r="125" spans="2:9" s="15" customFormat="1" ht="90" customHeight="1" x14ac:dyDescent="0.25">
      <c r="B125" s="16" t="s">
        <v>266</v>
      </c>
      <c r="C125" s="9" t="s">
        <v>267</v>
      </c>
      <c r="D125" s="4" t="s">
        <v>9</v>
      </c>
      <c r="E125" s="10">
        <v>2</v>
      </c>
      <c r="F125" s="5"/>
      <c r="G125" s="6"/>
      <c r="H125" s="7">
        <f t="shared" si="10"/>
        <v>0</v>
      </c>
      <c r="I125" s="14"/>
    </row>
    <row r="126" spans="2:9" s="15" customFormat="1" ht="94.5" customHeight="1" x14ac:dyDescent="0.25">
      <c r="B126" s="16" t="s">
        <v>268</v>
      </c>
      <c r="C126" s="9" t="s">
        <v>269</v>
      </c>
      <c r="D126" s="4" t="s">
        <v>9</v>
      </c>
      <c r="E126" s="10">
        <v>1</v>
      </c>
      <c r="F126" s="5"/>
      <c r="G126" s="6"/>
      <c r="H126" s="7">
        <f t="shared" si="10"/>
        <v>0</v>
      </c>
      <c r="I126" s="14"/>
    </row>
    <row r="127" spans="2:9" ht="111" customHeight="1" x14ac:dyDescent="0.25">
      <c r="B127" s="16" t="s">
        <v>295</v>
      </c>
      <c r="C127" s="9" t="s">
        <v>296</v>
      </c>
      <c r="D127" s="4" t="s">
        <v>9</v>
      </c>
      <c r="E127" s="10">
        <v>1</v>
      </c>
      <c r="F127" s="5"/>
      <c r="G127" s="6"/>
      <c r="H127" s="7">
        <f t="shared" si="10"/>
        <v>0</v>
      </c>
      <c r="I127" s="8"/>
    </row>
    <row r="128" spans="2:9" ht="121.5" customHeight="1" x14ac:dyDescent="0.25">
      <c r="B128" s="16" t="s">
        <v>272</v>
      </c>
      <c r="C128" s="9" t="s">
        <v>273</v>
      </c>
      <c r="D128" s="4" t="s">
        <v>9</v>
      </c>
      <c r="E128" s="10">
        <v>1</v>
      </c>
      <c r="F128" s="5"/>
      <c r="G128" s="6"/>
      <c r="H128" s="7">
        <f t="shared" si="10"/>
        <v>0</v>
      </c>
      <c r="I128" s="8"/>
    </row>
    <row r="129" spans="2:9" ht="48" customHeight="1" x14ac:dyDescent="0.25">
      <c r="B129" s="16" t="s">
        <v>142</v>
      </c>
      <c r="C129" s="9" t="s">
        <v>143</v>
      </c>
      <c r="D129" s="4" t="s">
        <v>9</v>
      </c>
      <c r="E129" s="10">
        <v>2</v>
      </c>
      <c r="F129" s="5"/>
      <c r="G129" s="6"/>
      <c r="H129" s="7">
        <f t="shared" si="10"/>
        <v>0</v>
      </c>
      <c r="I129" s="8"/>
    </row>
    <row r="130" spans="2:9" ht="48" customHeight="1" x14ac:dyDescent="0.25">
      <c r="B130" s="16" t="s">
        <v>40</v>
      </c>
      <c r="C130" s="9" t="s">
        <v>144</v>
      </c>
      <c r="D130" s="4" t="s">
        <v>9</v>
      </c>
      <c r="E130" s="10">
        <v>1</v>
      </c>
      <c r="F130" s="5"/>
      <c r="G130" s="6"/>
      <c r="H130" s="7">
        <f t="shared" si="10"/>
        <v>0</v>
      </c>
      <c r="I130" s="8"/>
    </row>
    <row r="131" spans="2:9" ht="48" customHeight="1" x14ac:dyDescent="0.25">
      <c r="B131" s="16" t="s">
        <v>274</v>
      </c>
      <c r="C131" s="9" t="s">
        <v>275</v>
      </c>
      <c r="D131" s="4" t="s">
        <v>9</v>
      </c>
      <c r="E131" s="10">
        <v>4</v>
      </c>
      <c r="F131" s="5"/>
      <c r="G131" s="6"/>
      <c r="H131" s="7">
        <f t="shared" ref="H131:H132" si="11">+F131*E131</f>
        <v>0</v>
      </c>
      <c r="I131" s="8"/>
    </row>
    <row r="132" spans="2:9" ht="49.5" customHeight="1" x14ac:dyDescent="0.25">
      <c r="B132" s="16" t="s">
        <v>278</v>
      </c>
      <c r="C132" s="9" t="s">
        <v>279</v>
      </c>
      <c r="D132" s="4" t="s">
        <v>9</v>
      </c>
      <c r="E132" s="10">
        <v>5</v>
      </c>
      <c r="F132" s="5"/>
      <c r="G132" s="6"/>
      <c r="H132" s="7">
        <f t="shared" si="11"/>
        <v>0</v>
      </c>
      <c r="I132" s="8"/>
    </row>
    <row r="133" spans="2:9" ht="49.5" customHeight="1" x14ac:dyDescent="0.25">
      <c r="B133" s="16" t="s">
        <v>276</v>
      </c>
      <c r="C133" s="9" t="s">
        <v>277</v>
      </c>
      <c r="D133" s="4" t="s">
        <v>9</v>
      </c>
      <c r="E133" s="10">
        <v>2</v>
      </c>
      <c r="F133" s="5"/>
      <c r="G133" s="6"/>
      <c r="H133" s="7">
        <f t="shared" si="10"/>
        <v>0</v>
      </c>
      <c r="I133" s="8"/>
    </row>
    <row r="134" spans="2:9" ht="57" customHeight="1" x14ac:dyDescent="0.25">
      <c r="B134" s="16" t="s">
        <v>297</v>
      </c>
      <c r="C134" s="9" t="s">
        <v>298</v>
      </c>
      <c r="D134" s="4" t="s">
        <v>15</v>
      </c>
      <c r="E134" s="10">
        <v>1</v>
      </c>
      <c r="F134" s="5"/>
      <c r="G134" s="6"/>
      <c r="H134" s="7">
        <f t="shared" si="10"/>
        <v>0</v>
      </c>
      <c r="I134" s="8"/>
    </row>
    <row r="135" spans="2:9" ht="69.75" customHeight="1" x14ac:dyDescent="0.25">
      <c r="B135" s="16" t="s">
        <v>133</v>
      </c>
      <c r="C135" s="9" t="s">
        <v>145</v>
      </c>
      <c r="D135" s="4" t="s">
        <v>8</v>
      </c>
      <c r="E135" s="10">
        <v>20</v>
      </c>
      <c r="F135" s="5"/>
      <c r="G135" s="57"/>
      <c r="H135" s="7">
        <f t="shared" si="10"/>
        <v>0</v>
      </c>
      <c r="I135" s="8"/>
    </row>
    <row r="136" spans="2:9" ht="71.25" customHeight="1" x14ac:dyDescent="0.25">
      <c r="B136" s="16" t="s">
        <v>147</v>
      </c>
      <c r="C136" s="9" t="s">
        <v>146</v>
      </c>
      <c r="D136" s="4" t="s">
        <v>8</v>
      </c>
      <c r="E136" s="10">
        <v>50</v>
      </c>
      <c r="F136" s="5"/>
      <c r="G136" s="6"/>
      <c r="H136" s="7">
        <f t="shared" ref="H136" si="12">+F136*E136</f>
        <v>0</v>
      </c>
      <c r="I136" s="8"/>
    </row>
    <row r="137" spans="2:9" ht="49.5" customHeight="1" x14ac:dyDescent="0.25">
      <c r="B137" s="85" t="s">
        <v>282</v>
      </c>
      <c r="C137" s="60" t="s">
        <v>283</v>
      </c>
      <c r="D137" s="4" t="s">
        <v>8</v>
      </c>
      <c r="E137" s="10">
        <f>27*7</f>
        <v>189</v>
      </c>
      <c r="F137" s="5"/>
      <c r="G137" s="6"/>
      <c r="H137" s="7">
        <f t="shared" si="10"/>
        <v>0</v>
      </c>
      <c r="I137" s="8"/>
    </row>
    <row r="138" spans="2:9" ht="49.5" customHeight="1" x14ac:dyDescent="0.25">
      <c r="B138" s="16" t="s">
        <v>280</v>
      </c>
      <c r="C138" s="9" t="s">
        <v>281</v>
      </c>
      <c r="D138" s="4" t="s">
        <v>8</v>
      </c>
      <c r="E138" s="10">
        <v>50</v>
      </c>
      <c r="F138" s="5"/>
      <c r="G138" s="6"/>
      <c r="H138" s="7">
        <f t="shared" ref="H138" si="13">+F138*E138</f>
        <v>0</v>
      </c>
      <c r="I138" s="8"/>
    </row>
    <row r="139" spans="2:9" ht="108" customHeight="1" x14ac:dyDescent="0.25">
      <c r="B139" s="16" t="s">
        <v>41</v>
      </c>
      <c r="C139" s="9" t="s">
        <v>156</v>
      </c>
      <c r="D139" s="4" t="s">
        <v>9</v>
      </c>
      <c r="E139" s="10">
        <v>3</v>
      </c>
      <c r="F139" s="5"/>
      <c r="G139" s="6"/>
      <c r="H139" s="7">
        <f t="shared" si="10"/>
        <v>0</v>
      </c>
      <c r="I139" s="8"/>
    </row>
    <row r="140" spans="2:9" ht="87.75" customHeight="1" x14ac:dyDescent="0.25">
      <c r="B140" s="16" t="s">
        <v>134</v>
      </c>
      <c r="C140" s="9" t="s">
        <v>157</v>
      </c>
      <c r="D140" s="4" t="s">
        <v>9</v>
      </c>
      <c r="E140" s="10">
        <v>1</v>
      </c>
      <c r="F140" s="5"/>
      <c r="G140" s="6"/>
      <c r="H140" s="7">
        <f t="shared" si="10"/>
        <v>0</v>
      </c>
      <c r="I140" s="8"/>
    </row>
    <row r="141" spans="2:9" x14ac:dyDescent="0.25">
      <c r="B141" s="16"/>
      <c r="C141" s="9"/>
      <c r="D141" s="4"/>
      <c r="E141" s="10"/>
      <c r="F141" s="5"/>
      <c r="G141" s="6"/>
      <c r="H141" s="58"/>
      <c r="I141" s="8"/>
    </row>
    <row r="142" spans="2:9" x14ac:dyDescent="0.25">
      <c r="B142" s="16"/>
      <c r="C142" s="42" t="s">
        <v>135</v>
      </c>
      <c r="D142" s="43"/>
      <c r="E142" s="44"/>
      <c r="F142" s="45"/>
      <c r="G142" s="46"/>
      <c r="H142" s="47">
        <f>SUM(H115:H141)</f>
        <v>0</v>
      </c>
      <c r="I142" s="8"/>
    </row>
    <row r="143" spans="2:9" x14ac:dyDescent="0.25">
      <c r="B143" s="16"/>
      <c r="C143" s="42" t="s">
        <v>136</v>
      </c>
      <c r="D143" s="43"/>
      <c r="E143" s="44"/>
      <c r="F143" s="45"/>
      <c r="G143" s="46"/>
      <c r="H143" s="47">
        <f>+H142+H113</f>
        <v>0</v>
      </c>
      <c r="I143" s="8"/>
    </row>
    <row r="144" spans="2:9" x14ac:dyDescent="0.25">
      <c r="B144" s="61"/>
      <c r="C144" s="68"/>
      <c r="D144" s="69"/>
      <c r="E144" s="70"/>
      <c r="F144" s="71"/>
      <c r="G144" s="71"/>
      <c r="H144" s="72"/>
      <c r="I144" s="8"/>
    </row>
    <row r="145" spans="2:9" x14ac:dyDescent="0.25">
      <c r="B145" s="16"/>
      <c r="C145" s="42" t="s">
        <v>137</v>
      </c>
      <c r="D145" s="43"/>
      <c r="E145" s="44"/>
      <c r="F145" s="45"/>
      <c r="G145" s="46"/>
      <c r="H145" s="47"/>
      <c r="I145" s="8"/>
    </row>
    <row r="146" spans="2:9" ht="76.5" x14ac:dyDescent="0.25">
      <c r="B146" s="16" t="s">
        <v>288</v>
      </c>
      <c r="C146" s="17" t="s">
        <v>289</v>
      </c>
      <c r="D146" s="4" t="s">
        <v>10</v>
      </c>
      <c r="E146" s="10">
        <v>15</v>
      </c>
      <c r="F146" s="5"/>
      <c r="G146" s="6"/>
      <c r="H146" s="7">
        <f t="shared" ref="H146:H147" si="14">+E146*F146</f>
        <v>0</v>
      </c>
      <c r="I146" s="8"/>
    </row>
    <row r="147" spans="2:9" ht="51" x14ac:dyDescent="0.25">
      <c r="B147" s="16" t="s">
        <v>148</v>
      </c>
      <c r="C147" s="9" t="s">
        <v>158</v>
      </c>
      <c r="D147" s="4" t="s">
        <v>9</v>
      </c>
      <c r="E147" s="10">
        <v>2</v>
      </c>
      <c r="F147" s="5"/>
      <c r="G147" s="6"/>
      <c r="H147" s="7">
        <f t="shared" si="14"/>
        <v>0</v>
      </c>
      <c r="I147" s="8"/>
    </row>
    <row r="148" spans="2:9" x14ac:dyDescent="0.25">
      <c r="B148" s="16"/>
      <c r="C148" s="75" t="s">
        <v>43</v>
      </c>
      <c r="D148" s="43"/>
      <c r="E148" s="44"/>
      <c r="F148" s="45"/>
      <c r="G148" s="46"/>
      <c r="H148" s="47">
        <f>SUM(H146:H147)</f>
        <v>0</v>
      </c>
    </row>
    <row r="149" spans="2:9" x14ac:dyDescent="0.25">
      <c r="B149" s="16"/>
      <c r="C149" s="17"/>
      <c r="D149" s="4"/>
      <c r="E149" s="10"/>
      <c r="F149" s="5"/>
      <c r="G149" s="6"/>
      <c r="H149" s="7"/>
    </row>
    <row r="150" spans="2:9" x14ac:dyDescent="0.25">
      <c r="B150" s="16" t="s">
        <v>11</v>
      </c>
      <c r="C150" s="75" t="s">
        <v>12</v>
      </c>
      <c r="D150" s="43"/>
      <c r="E150" s="44"/>
      <c r="F150" s="45"/>
      <c r="G150" s="46"/>
      <c r="H150" s="47">
        <f>+H148+H143+H95+H84+H54+H38+H20</f>
        <v>0</v>
      </c>
    </row>
    <row r="151" spans="2:9" x14ac:dyDescent="0.25">
      <c r="B151" s="16"/>
      <c r="C151" s="75" t="s">
        <v>13</v>
      </c>
      <c r="D151" s="43"/>
      <c r="E151" s="44"/>
      <c r="F151" s="45"/>
      <c r="G151" s="46"/>
      <c r="H151" s="47">
        <f>+H150*0.16</f>
        <v>0</v>
      </c>
    </row>
    <row r="152" spans="2:9" x14ac:dyDescent="0.25">
      <c r="B152" s="16"/>
      <c r="C152" s="75" t="s">
        <v>14</v>
      </c>
      <c r="D152" s="43"/>
      <c r="E152" s="44"/>
      <c r="F152" s="45"/>
      <c r="G152" s="46"/>
      <c r="H152" s="47">
        <f>+H150+H151</f>
        <v>0</v>
      </c>
    </row>
    <row r="154" spans="2:9" x14ac:dyDescent="0.25">
      <c r="H154" s="12"/>
    </row>
    <row r="155" spans="2:9" x14ac:dyDescent="0.25">
      <c r="H155" s="59"/>
    </row>
    <row r="156" spans="2:9" x14ac:dyDescent="0.25">
      <c r="H156" s="12"/>
    </row>
    <row r="157" spans="2:9" x14ac:dyDescent="0.25">
      <c r="H157" s="8"/>
    </row>
    <row r="159" spans="2:9" x14ac:dyDescent="0.25">
      <c r="H159" s="8"/>
    </row>
    <row r="160" spans="2:9" x14ac:dyDescent="0.25">
      <c r="H160" s="8"/>
    </row>
  </sheetData>
  <mergeCells count="4">
    <mergeCell ref="B3:H3"/>
    <mergeCell ref="B4:H4"/>
    <mergeCell ref="B6:H6"/>
    <mergeCell ref="B9:H9"/>
  </mergeCells>
  <printOptions horizontalCentered="1"/>
  <pageMargins left="0.39370078740157483" right="0.39370078740157483" top="0.59055118110236227" bottom="0.39370078740157483" header="0.31496062992125984" footer="0.31496062992125984"/>
  <pageSetup scale="60" orientation="portrait" r:id="rId1"/>
  <rowBreaks count="4" manualBreakCount="4">
    <brk id="26" max="8" man="1"/>
    <brk id="41" max="8" man="1"/>
    <brk id="55" max="8" man="1"/>
    <brk id="66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PARTIDAS</vt:lpstr>
      <vt:lpstr>PRESUPUESTO LICITACIÓN</vt:lpstr>
      <vt:lpstr>'PRESUPUESTO LICITACIÓN'!Área_de_impresión</vt:lpstr>
      <vt:lpstr>'PRESUPUESTO LICITACIÓN'!Títulos_a_imprimir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Obras3</dc:creator>
  <cp:lastModifiedBy>umar</cp:lastModifiedBy>
  <cp:lastPrinted>2018-07-06T14:12:51Z</cp:lastPrinted>
  <dcterms:created xsi:type="dcterms:W3CDTF">2014-07-08T15:31:06Z</dcterms:created>
  <dcterms:modified xsi:type="dcterms:W3CDTF">2018-07-13T15:39:30Z</dcterms:modified>
</cp:coreProperties>
</file>